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1_Student Report_10062019-13062019\Uridine_condep\10 uM\"/>
    </mc:Choice>
  </mc:AlternateContent>
  <xr:revisionPtr revIDLastSave="0" documentId="13_ncr:1_{4CF12A07-4532-46CE-8183-B2143C25385D}" xr6:coauthVersionLast="43" xr6:coauthVersionMax="43" xr10:uidLastSave="{00000000-0000-0000-0000-000000000000}"/>
  <bookViews>
    <workbookView xWindow="-108" yWindow="-108" windowWidth="23256" windowHeight="12576" activeTab="2" xr2:uid="{2B1BFF4D-2481-426D-807D-F1DD13B7A61B}"/>
  </bookViews>
  <sheets>
    <sheet name="ENT 1_C21_CD" sheetId="5" r:id="rId1"/>
    <sheet name="ENT 1_withoutC21_CD" sheetId="3" r:id="rId2"/>
    <sheet name="ENT 2_C21_CD" sheetId="7" r:id="rId3"/>
    <sheet name="ENT 2_withoutC21_C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6" l="1"/>
  <c r="M5" i="6"/>
  <c r="M3" i="6"/>
  <c r="M4" i="7"/>
  <c r="M5" i="7"/>
  <c r="M3" i="7"/>
  <c r="E2" i="6"/>
  <c r="M4" i="5"/>
  <c r="M5" i="5"/>
  <c r="M3" i="5"/>
  <c r="M4" i="3"/>
  <c r="M5" i="3"/>
  <c r="M3" i="3"/>
  <c r="E2" i="5"/>
  <c r="B13" i="6" l="1"/>
  <c r="C13" i="6"/>
  <c r="D13" i="6"/>
  <c r="B14" i="6"/>
  <c r="C14" i="6"/>
  <c r="D14" i="6"/>
  <c r="C12" i="6"/>
  <c r="D12" i="6"/>
  <c r="B12" i="6"/>
  <c r="B13" i="7"/>
  <c r="C13" i="7"/>
  <c r="D13" i="7"/>
  <c r="B14" i="7"/>
  <c r="C14" i="7"/>
  <c r="D14" i="7"/>
  <c r="C12" i="7"/>
  <c r="D12" i="7"/>
  <c r="B12" i="7"/>
  <c r="F2" i="7"/>
  <c r="F2" i="6"/>
  <c r="B13" i="3"/>
  <c r="C13" i="3"/>
  <c r="D13" i="3"/>
  <c r="B14" i="3"/>
  <c r="C14" i="3"/>
  <c r="D14" i="3"/>
  <c r="C12" i="3"/>
  <c r="D12" i="3"/>
  <c r="B12" i="3"/>
  <c r="B13" i="5"/>
  <c r="C13" i="5"/>
  <c r="D13" i="5"/>
  <c r="B14" i="5"/>
  <c r="C14" i="5"/>
  <c r="D14" i="5"/>
  <c r="C12" i="5"/>
  <c r="D12" i="5"/>
  <c r="B12" i="5"/>
  <c r="F2" i="5"/>
  <c r="F2" i="3"/>
  <c r="F3" i="5" l="1"/>
  <c r="F4" i="5" l="1"/>
  <c r="F5" i="5"/>
  <c r="F3" i="3"/>
  <c r="F4" i="3"/>
  <c r="F5" i="3"/>
  <c r="H3" i="3"/>
  <c r="I6" i="6"/>
  <c r="J6" i="6" s="1"/>
  <c r="M6" i="6" s="1"/>
  <c r="N6" i="6" s="1"/>
  <c r="I3" i="6"/>
  <c r="J7" i="7"/>
  <c r="M7" i="7" s="1"/>
  <c r="N7" i="7" s="1"/>
  <c r="I7" i="7"/>
  <c r="H7" i="7"/>
  <c r="F7" i="7"/>
  <c r="I6" i="7"/>
  <c r="J6" i="7" s="1"/>
  <c r="M6" i="7" s="1"/>
  <c r="N6" i="7" s="1"/>
  <c r="H6" i="7"/>
  <c r="F6" i="7"/>
  <c r="H5" i="7"/>
  <c r="F5" i="7"/>
  <c r="H4" i="7"/>
  <c r="F4" i="7"/>
  <c r="H3" i="7"/>
  <c r="F3" i="7"/>
  <c r="J7" i="6"/>
  <c r="M7" i="6" s="1"/>
  <c r="N7" i="6" s="1"/>
  <c r="I7" i="6"/>
  <c r="H7" i="6"/>
  <c r="F7" i="6"/>
  <c r="H6" i="6"/>
  <c r="F6" i="6"/>
  <c r="H5" i="6"/>
  <c r="F5" i="6"/>
  <c r="H4" i="6"/>
  <c r="F4" i="6"/>
  <c r="H3" i="6"/>
  <c r="F3" i="6"/>
  <c r="J7" i="5"/>
  <c r="M7" i="5" s="1"/>
  <c r="N7" i="5" s="1"/>
  <c r="I7" i="5"/>
  <c r="H7" i="5"/>
  <c r="F7" i="5"/>
  <c r="I6" i="5"/>
  <c r="H6" i="5"/>
  <c r="F6" i="5"/>
  <c r="H5" i="5"/>
  <c r="H4" i="5"/>
  <c r="H3" i="5"/>
  <c r="I4" i="6" l="1"/>
  <c r="J4" i="6" s="1"/>
  <c r="I5" i="6"/>
  <c r="J5" i="6" s="1"/>
  <c r="I3" i="5"/>
  <c r="J3" i="5" s="1"/>
  <c r="J6" i="5"/>
  <c r="M6" i="5" s="1"/>
  <c r="N6" i="5" s="1"/>
  <c r="I3" i="3"/>
  <c r="I5" i="7"/>
  <c r="J5" i="7" s="1"/>
  <c r="I4" i="7"/>
  <c r="J4" i="7" s="1"/>
  <c r="I3" i="7"/>
  <c r="J3" i="7" s="1"/>
  <c r="I5" i="5"/>
  <c r="J5" i="5" s="1"/>
  <c r="J3" i="6"/>
  <c r="I4" i="5"/>
  <c r="J4" i="5" s="1"/>
  <c r="N5" i="6" l="1"/>
  <c r="N3" i="6"/>
  <c r="N4" i="6"/>
  <c r="N3" i="7"/>
  <c r="N4" i="7"/>
  <c r="N5" i="7"/>
  <c r="N4" i="5"/>
  <c r="N3" i="5"/>
  <c r="N5" i="5"/>
  <c r="H7" i="3"/>
  <c r="F7" i="3"/>
  <c r="H6" i="3"/>
  <c r="F6" i="3"/>
  <c r="H5" i="3"/>
  <c r="H4" i="3"/>
  <c r="I5" i="3" l="1"/>
  <c r="J5" i="3" s="1"/>
  <c r="N5" i="3" s="1"/>
  <c r="I7" i="3"/>
  <c r="J7" i="3" s="1"/>
  <c r="M7" i="3" s="1"/>
  <c r="N7" i="3" l="1"/>
  <c r="I4" i="3"/>
  <c r="J4" i="3" s="1"/>
  <c r="I6" i="3"/>
  <c r="J6" i="3" s="1"/>
  <c r="M6" i="3" s="1"/>
  <c r="J3" i="3"/>
  <c r="N3" i="3" l="1"/>
  <c r="N6" i="3"/>
  <c r="N4" i="3"/>
</calcChain>
</file>

<file path=xl/sharedStrings.xml><?xml version="1.0" encoding="utf-8"?>
<sst xmlns="http://schemas.openxmlformats.org/spreadsheetml/2006/main" count="48" uniqueCount="12">
  <si>
    <t>ENT1</t>
    <phoneticPr fontId="1" type="noConversion"/>
  </si>
  <si>
    <t>DY</t>
    <phoneticPr fontId="1" type="noConversion"/>
  </si>
  <si>
    <t>Bg</t>
    <phoneticPr fontId="1" type="noConversion"/>
  </si>
  <si>
    <t>ref</t>
    <phoneticPr fontId="1" type="noConversion"/>
  </si>
  <si>
    <t>Reading (cpm)</t>
    <phoneticPr fontId="1" type="noConversion"/>
  </si>
  <si>
    <t>Reading average</t>
    <phoneticPr fontId="1" type="noConversion"/>
  </si>
  <si>
    <t>p mol</t>
    <phoneticPr fontId="1" type="noConversion"/>
  </si>
  <si>
    <t>total p mol</t>
    <phoneticPr fontId="1" type="noConversion"/>
  </si>
  <si>
    <t>Reading average - Bg</t>
    <phoneticPr fontId="1" type="noConversion"/>
  </si>
  <si>
    <t>Prism</t>
    <phoneticPr fontId="1" type="noConversion"/>
  </si>
  <si>
    <t xml:space="preserve">/ 15 min/ 0.009 mg protein </t>
    <phoneticPr fontId="1" type="noConversion"/>
  </si>
  <si>
    <t>Triton X100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</si>
</sst>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714A-8906-40AC-A769-0F6D5F18A9C4}">
  <dimension ref="A1:N16"/>
  <sheetViews>
    <sheetView workbookViewId="0">
      <selection activeCell="M14" sqref="M14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245</v>
      </c>
      <c r="C2">
        <v>296</v>
      </c>
      <c r="D2">
        <v>304</v>
      </c>
      <c r="E2">
        <f>(281.6667+250.6667)/2</f>
        <v>266.16669999999999</v>
      </c>
      <c r="F2">
        <f>AVERAGE(B2:D2)</f>
        <v>281.66666666666669</v>
      </c>
      <c r="G2">
        <v>6879</v>
      </c>
    </row>
    <row r="3" spans="1:14" x14ac:dyDescent="0.3">
      <c r="A3">
        <v>1E-4</v>
      </c>
      <c r="B3">
        <v>1734</v>
      </c>
      <c r="C3">
        <v>3197</v>
      </c>
      <c r="D3">
        <v>3137</v>
      </c>
      <c r="F3">
        <f>AVERAGE(B3:D3)</f>
        <v>2689.3333333333335</v>
      </c>
      <c r="G3">
        <v>6745</v>
      </c>
      <c r="H3">
        <f>A3*5/G3*1000</f>
        <v>7.4128984432913272E-5</v>
      </c>
      <c r="I3">
        <f>AVERAGE(B12:D12)</f>
        <v>2423.1666333333337</v>
      </c>
      <c r="J3">
        <f>I3*H3</f>
        <v>0.17962688164072155</v>
      </c>
      <c r="L3">
        <v>1E-4</v>
      </c>
      <c r="M3">
        <f>J3/15/0.018</f>
        <v>0.66528474681748717</v>
      </c>
      <c r="N3">
        <f>M3/300*500</f>
        <v>1.1088079113624787</v>
      </c>
    </row>
    <row r="4" spans="1:14" x14ac:dyDescent="0.3">
      <c r="A4">
        <v>1E-3</v>
      </c>
      <c r="B4">
        <v>2984</v>
      </c>
      <c r="C4">
        <v>4563</v>
      </c>
      <c r="D4">
        <v>4036</v>
      </c>
      <c r="F4">
        <f t="shared" ref="F4:F5" si="0">AVERAGE(B4:D4)</f>
        <v>3861</v>
      </c>
      <c r="G4">
        <v>6955</v>
      </c>
      <c r="H4">
        <f>A4*5/G4*1000</f>
        <v>7.1890726096333576E-4</v>
      </c>
      <c r="I4">
        <f t="shared" ref="I4:I7" si="1">AVERAGE(B13:D13)</f>
        <v>3594.8333000000002</v>
      </c>
      <c r="J4">
        <f t="shared" ref="J4:J7" si="2">I4*H4</f>
        <v>2.5843517613227895</v>
      </c>
      <c r="L4">
        <v>1E-3</v>
      </c>
      <c r="M4">
        <f t="shared" ref="M4:M5" si="3">J4/15/0.018</f>
        <v>9.5716731900844074</v>
      </c>
      <c r="N4">
        <f t="shared" ref="N4:N7" si="4">M4/300*500</f>
        <v>15.952788650140679</v>
      </c>
    </row>
    <row r="5" spans="1:14" x14ac:dyDescent="0.3">
      <c r="A5">
        <v>0.01</v>
      </c>
      <c r="B5">
        <v>5059</v>
      </c>
      <c r="C5">
        <v>4447</v>
      </c>
      <c r="D5">
        <v>5157</v>
      </c>
      <c r="F5">
        <f t="shared" si="0"/>
        <v>4887.666666666667</v>
      </c>
      <c r="G5">
        <v>6100</v>
      </c>
      <c r="H5">
        <f t="shared" ref="H5:H7" si="5">A5*5/G5*1000</f>
        <v>8.1967213114754103E-3</v>
      </c>
      <c r="I5">
        <f t="shared" si="1"/>
        <v>4621.4999666666672</v>
      </c>
      <c r="J5">
        <f t="shared" si="2"/>
        <v>37.881147267759566</v>
      </c>
      <c r="L5">
        <v>0.01</v>
      </c>
      <c r="M5">
        <f t="shared" si="3"/>
        <v>140.30054543614654</v>
      </c>
      <c r="N5">
        <f t="shared" si="4"/>
        <v>233.83424239357757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9</v>
      </c>
    </row>
    <row r="12" spans="1:14" x14ac:dyDescent="0.3">
      <c r="A12">
        <v>1E-4</v>
      </c>
      <c r="B12">
        <f>B3-$E$2</f>
        <v>1467.8333</v>
      </c>
      <c r="C12">
        <f t="shared" ref="C12:D12" si="8">C3-$E$2</f>
        <v>2930.8333000000002</v>
      </c>
      <c r="D12">
        <f t="shared" si="8"/>
        <v>2870.8333000000002</v>
      </c>
    </row>
    <row r="13" spans="1:14" x14ac:dyDescent="0.3">
      <c r="A13">
        <v>1E-3</v>
      </c>
      <c r="B13">
        <f t="shared" ref="B13:D13" si="9">B4-$E$2</f>
        <v>2717.8333000000002</v>
      </c>
      <c r="C13">
        <f t="shared" si="9"/>
        <v>4296.8333000000002</v>
      </c>
      <c r="D13">
        <f t="shared" si="9"/>
        <v>3769.8333000000002</v>
      </c>
    </row>
    <row r="14" spans="1:14" x14ac:dyDescent="0.3">
      <c r="A14">
        <v>0.01</v>
      </c>
      <c r="B14">
        <f t="shared" ref="B14:D14" si="10">B5-$E$2</f>
        <v>4792.8333000000002</v>
      </c>
      <c r="C14">
        <f t="shared" si="10"/>
        <v>4180.8333000000002</v>
      </c>
      <c r="D14">
        <f t="shared" si="10"/>
        <v>4890.8333000000002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CCF6-D4A4-40EA-B11F-455CB5693710}">
  <dimension ref="A1:N16"/>
  <sheetViews>
    <sheetView workbookViewId="0">
      <selection activeCell="N5" sqref="N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252</v>
      </c>
      <c r="C2">
        <v>228</v>
      </c>
      <c r="D2">
        <v>272</v>
      </c>
      <c r="E2">
        <v>266.16669999999999</v>
      </c>
      <c r="F2">
        <f>AVERAGE(B2:D2)</f>
        <v>250.66666666666666</v>
      </c>
      <c r="G2">
        <v>5709</v>
      </c>
    </row>
    <row r="3" spans="1:14" x14ac:dyDescent="0.3">
      <c r="A3">
        <v>1E-4</v>
      </c>
      <c r="B3">
        <v>5313</v>
      </c>
      <c r="C3">
        <v>5229</v>
      </c>
      <c r="D3">
        <v>9300</v>
      </c>
      <c r="F3">
        <f>AVERAGE(B3:D3)</f>
        <v>6614</v>
      </c>
      <c r="G3">
        <v>7023</v>
      </c>
      <c r="H3">
        <f>A3*5/G3*1000</f>
        <v>7.1194646162608578E-5</v>
      </c>
      <c r="I3">
        <f>AVERAGE(B12:D12)</f>
        <v>6347.8333000000011</v>
      </c>
      <c r="J3">
        <f>I3*H3</f>
        <v>0.45193174569272404</v>
      </c>
      <c r="L3">
        <v>1E-4</v>
      </c>
      <c r="M3">
        <f>J3/15/0.018</f>
        <v>1.6738212803434225</v>
      </c>
      <c r="N3">
        <f>M3/300*500</f>
        <v>2.789702133905704</v>
      </c>
    </row>
    <row r="4" spans="1:14" x14ac:dyDescent="0.3">
      <c r="A4">
        <v>1E-3</v>
      </c>
      <c r="B4">
        <v>10077</v>
      </c>
      <c r="C4">
        <v>8191</v>
      </c>
      <c r="D4">
        <v>10303</v>
      </c>
      <c r="F4">
        <f t="shared" ref="F4:F5" si="0">AVERAGE(B4:D4)</f>
        <v>9523.6666666666661</v>
      </c>
      <c r="G4">
        <v>6654</v>
      </c>
      <c r="H4">
        <f>A4*5/G4*1000</f>
        <v>7.514277126540427E-4</v>
      </c>
      <c r="I4">
        <f t="shared" ref="I4:I7" si="1">AVERAGE(B13:D13)</f>
        <v>9257.4999666666681</v>
      </c>
      <c r="J4">
        <f t="shared" ref="J4:J7" si="2">I4*H4</f>
        <v>6.9563420248472108</v>
      </c>
      <c r="L4">
        <v>1E-3</v>
      </c>
      <c r="M4">
        <f t="shared" ref="M4:M5" si="3">J4/15/0.018</f>
        <v>25.764229721656339</v>
      </c>
      <c r="N4">
        <f t="shared" ref="N4:N7" si="4">M4/300*500</f>
        <v>42.940382869427232</v>
      </c>
    </row>
    <row r="5" spans="1:14" x14ac:dyDescent="0.3">
      <c r="A5">
        <v>0.01</v>
      </c>
      <c r="B5">
        <v>6912</v>
      </c>
      <c r="C5">
        <v>6584</v>
      </c>
      <c r="D5">
        <v>5656</v>
      </c>
      <c r="F5">
        <f t="shared" si="0"/>
        <v>6384</v>
      </c>
      <c r="G5">
        <v>6170</v>
      </c>
      <c r="H5">
        <f t="shared" ref="H5:H7" si="5">A5*5/G5*1000</f>
        <v>8.103727714748786E-3</v>
      </c>
      <c r="I5">
        <f t="shared" si="1"/>
        <v>6117.8333000000011</v>
      </c>
      <c r="J5">
        <f t="shared" si="2"/>
        <v>49.577255267423034</v>
      </c>
      <c r="L5">
        <v>0.01</v>
      </c>
      <c r="M5">
        <f t="shared" si="3"/>
        <v>183.61946395341866</v>
      </c>
      <c r="N5">
        <f>M5/300*500</f>
        <v>306.03243992236446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9</v>
      </c>
    </row>
    <row r="12" spans="1:14" x14ac:dyDescent="0.3">
      <c r="A12">
        <v>1E-4</v>
      </c>
      <c r="B12">
        <f>B3-$E$2</f>
        <v>5046.8333000000002</v>
      </c>
      <c r="C12">
        <f t="shared" ref="C12:D12" si="8">C3-$E$2</f>
        <v>4962.8333000000002</v>
      </c>
      <c r="D12">
        <f t="shared" si="8"/>
        <v>9033.8333000000002</v>
      </c>
    </row>
    <row r="13" spans="1:14" x14ac:dyDescent="0.3">
      <c r="A13">
        <v>1E-3</v>
      </c>
      <c r="B13">
        <f t="shared" ref="B13:D13" si="9">B4-$E$2</f>
        <v>9810.8333000000002</v>
      </c>
      <c r="C13">
        <f t="shared" si="9"/>
        <v>7924.8333000000002</v>
      </c>
      <c r="D13">
        <f t="shared" si="9"/>
        <v>10036.8333</v>
      </c>
    </row>
    <row r="14" spans="1:14" x14ac:dyDescent="0.3">
      <c r="A14">
        <v>0.01</v>
      </c>
      <c r="B14">
        <f t="shared" ref="B14:D14" si="10">B5-$E$2</f>
        <v>6645.8333000000002</v>
      </c>
      <c r="C14">
        <f t="shared" si="10"/>
        <v>6317.8333000000002</v>
      </c>
      <c r="D14">
        <f t="shared" si="10"/>
        <v>5389.8333000000002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C42E-68E4-4744-B786-1260655A4A87}">
  <dimension ref="A1:N16"/>
  <sheetViews>
    <sheetView tabSelected="1" workbookViewId="0">
      <selection activeCell="P15" sqref="P15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84</v>
      </c>
      <c r="C2">
        <v>87</v>
      </c>
      <c r="D2">
        <v>78</v>
      </c>
      <c r="E2">
        <v>86.833349999999996</v>
      </c>
      <c r="F2">
        <f>AVERAGE(B2:D2)</f>
        <v>83</v>
      </c>
      <c r="G2">
        <v>10324</v>
      </c>
    </row>
    <row r="3" spans="1:14" x14ac:dyDescent="0.3">
      <c r="A3">
        <v>1E-4</v>
      </c>
      <c r="B3">
        <v>471</v>
      </c>
      <c r="C3">
        <v>694</v>
      </c>
      <c r="D3">
        <v>585</v>
      </c>
      <c r="F3">
        <f>AVERAGE(B3:D3)</f>
        <v>583.33333333333337</v>
      </c>
      <c r="G3">
        <v>7201</v>
      </c>
      <c r="H3">
        <f>A3*5/G3*1000</f>
        <v>6.9434800722121921E-5</v>
      </c>
      <c r="I3">
        <f>AVERAGE(B12:D12)</f>
        <v>496.49998333333332</v>
      </c>
      <c r="J3">
        <f>I3*H3</f>
        <v>3.4474377401286851E-2</v>
      </c>
      <c r="L3">
        <v>1E-4</v>
      </c>
      <c r="M3">
        <f>J3/15/0.019</f>
        <v>0.12096272772381353</v>
      </c>
      <c r="N3">
        <f>M3/300*500</f>
        <v>0.2016045462063559</v>
      </c>
    </row>
    <row r="4" spans="1:14" x14ac:dyDescent="0.3">
      <c r="A4">
        <v>1E-3</v>
      </c>
      <c r="B4">
        <v>519</v>
      </c>
      <c r="C4">
        <v>614</v>
      </c>
      <c r="D4">
        <v>463</v>
      </c>
      <c r="F4">
        <f t="shared" ref="F4:F5" si="0">AVERAGE(B4:D4)</f>
        <v>532</v>
      </c>
      <c r="G4">
        <v>6426</v>
      </c>
      <c r="H4">
        <f>A4*5/G4*1000</f>
        <v>7.7808901338313112E-4</v>
      </c>
      <c r="I4">
        <f t="shared" ref="I4:I7" si="1">AVERAGE(B13:D13)</f>
        <v>445.16664999999995</v>
      </c>
      <c r="J4">
        <f t="shared" ref="J4:J7" si="2">I4*H4</f>
        <v>0.34637927948957359</v>
      </c>
      <c r="L4">
        <v>1E-3</v>
      </c>
      <c r="M4">
        <f t="shared" ref="M4:M5" si="3">J4/15/0.019</f>
        <v>1.2153658929458724</v>
      </c>
      <c r="N4">
        <f t="shared" ref="N4:N7" si="4">M4/300*500</f>
        <v>2.0256098215764538</v>
      </c>
    </row>
    <row r="5" spans="1:14" x14ac:dyDescent="0.3">
      <c r="A5">
        <v>0.01</v>
      </c>
      <c r="B5">
        <v>636</v>
      </c>
      <c r="C5">
        <v>595</v>
      </c>
      <c r="D5">
        <v>668</v>
      </c>
      <c r="F5">
        <f t="shared" si="0"/>
        <v>633</v>
      </c>
      <c r="G5">
        <v>6393</v>
      </c>
      <c r="H5">
        <f t="shared" ref="H5:H7" si="5">A5*5/G5*1000</f>
        <v>7.821054278116692E-3</v>
      </c>
      <c r="I5">
        <f t="shared" si="1"/>
        <v>546.16665</v>
      </c>
      <c r="J5">
        <f t="shared" si="2"/>
        <v>4.2715990145471618</v>
      </c>
      <c r="L5">
        <v>0.01</v>
      </c>
      <c r="M5">
        <f t="shared" si="3"/>
        <v>14.988066717709341</v>
      </c>
      <c r="N5">
        <f t="shared" si="4"/>
        <v>24.980111196182232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9</v>
      </c>
    </row>
    <row r="12" spans="1:14" x14ac:dyDescent="0.3">
      <c r="A12">
        <v>1E-4</v>
      </c>
      <c r="B12">
        <f>B3-$E$2</f>
        <v>384.16665</v>
      </c>
      <c r="C12">
        <f t="shared" ref="C12:D12" si="8">C3-$E$2</f>
        <v>607.16665</v>
      </c>
      <c r="D12">
        <f t="shared" si="8"/>
        <v>498.16665</v>
      </c>
    </row>
    <row r="13" spans="1:14" x14ac:dyDescent="0.3">
      <c r="A13">
        <v>1E-3</v>
      </c>
      <c r="B13">
        <f t="shared" ref="B13:D13" si="9">B4-$E$2</f>
        <v>432.16665</v>
      </c>
      <c r="C13">
        <f t="shared" si="9"/>
        <v>527.16665</v>
      </c>
      <c r="D13">
        <f t="shared" si="9"/>
        <v>376.16665</v>
      </c>
    </row>
    <row r="14" spans="1:14" x14ac:dyDescent="0.3">
      <c r="A14">
        <v>0.01</v>
      </c>
      <c r="B14">
        <f t="shared" ref="B14:D14" si="10">B5-$E$2</f>
        <v>549.16665</v>
      </c>
      <c r="C14">
        <f t="shared" si="10"/>
        <v>508.16665</v>
      </c>
      <c r="D14">
        <f t="shared" si="10"/>
        <v>581.16665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2E74-9B5E-44A8-BF3C-42EE27970D62}">
  <dimension ref="A1:N16"/>
  <sheetViews>
    <sheetView workbookViewId="0">
      <selection activeCell="O9" sqref="O9"/>
    </sheetView>
  </sheetViews>
  <sheetFormatPr defaultRowHeight="16.2" x14ac:dyDescent="0.3"/>
  <cols>
    <col min="8" max="8" width="13.33203125" bestFit="1" customWidth="1"/>
  </cols>
  <sheetData>
    <row r="1" spans="1:14" x14ac:dyDescent="0.3">
      <c r="A1" t="s">
        <v>0</v>
      </c>
      <c r="B1" t="s">
        <v>4</v>
      </c>
      <c r="F1" t="s">
        <v>5</v>
      </c>
      <c r="G1" t="s">
        <v>3</v>
      </c>
      <c r="H1" t="s">
        <v>6</v>
      </c>
      <c r="I1" t="s">
        <v>8</v>
      </c>
      <c r="J1" t="s">
        <v>7</v>
      </c>
      <c r="L1" t="s">
        <v>9</v>
      </c>
      <c r="M1" t="s">
        <v>10</v>
      </c>
      <c r="N1" t="s">
        <v>11</v>
      </c>
    </row>
    <row r="2" spans="1:14" x14ac:dyDescent="0.3">
      <c r="A2" t="s">
        <v>1</v>
      </c>
      <c r="B2">
        <v>109</v>
      </c>
      <c r="C2">
        <v>84</v>
      </c>
      <c r="D2">
        <v>79</v>
      </c>
      <c r="E2">
        <f>(83+90.6667)/2</f>
        <v>86.833349999999996</v>
      </c>
      <c r="F2">
        <f>AVERAGE(B2:D2)</f>
        <v>90.666666666666671</v>
      </c>
      <c r="G2">
        <v>6432</v>
      </c>
    </row>
    <row r="3" spans="1:14" x14ac:dyDescent="0.3">
      <c r="A3">
        <v>1E-4</v>
      </c>
      <c r="B3">
        <v>2993</v>
      </c>
      <c r="C3">
        <v>2789</v>
      </c>
      <c r="D3">
        <v>2898</v>
      </c>
      <c r="F3">
        <f>AVERAGE(B3:D3)</f>
        <v>2893.3333333333335</v>
      </c>
      <c r="G3">
        <v>6387</v>
      </c>
      <c r="H3">
        <f>A3*5/G3*1000</f>
        <v>7.8284014404258654E-5</v>
      </c>
      <c r="I3">
        <f>AVERAGE(B12:D12)</f>
        <v>2806.4999833333336</v>
      </c>
      <c r="J3">
        <f>I3*H3</f>
        <v>0.21970408512081835</v>
      </c>
      <c r="L3">
        <v>1E-4</v>
      </c>
      <c r="M3">
        <f>J3/15/0.019</f>
        <v>0.77089152673971351</v>
      </c>
      <c r="N3">
        <f>M3/300*500</f>
        <v>1.2848192112328558</v>
      </c>
    </row>
    <row r="4" spans="1:14" x14ac:dyDescent="0.3">
      <c r="A4">
        <v>1E-3</v>
      </c>
      <c r="B4">
        <v>2707</v>
      </c>
      <c r="C4">
        <v>2851</v>
      </c>
      <c r="D4">
        <v>2628</v>
      </c>
      <c r="F4">
        <f t="shared" ref="F4:F5" si="0">AVERAGE(B4:D4)</f>
        <v>2728.6666666666665</v>
      </c>
      <c r="G4">
        <v>8596</v>
      </c>
      <c r="H4">
        <f>A4*5/G4*1000</f>
        <v>5.8166589111214521E-4</v>
      </c>
      <c r="I4">
        <f t="shared" ref="I4:I7" si="1">AVERAGE(B13:D13)</f>
        <v>2641.8333166666666</v>
      </c>
      <c r="J4">
        <f t="shared" ref="J4:J7" si="2">I4*H4</f>
        <v>1.5366643303086707</v>
      </c>
      <c r="L4">
        <v>1E-3</v>
      </c>
      <c r="M4">
        <f t="shared" ref="M4:M5" si="3">J4/15/0.019</f>
        <v>5.3918046677497218</v>
      </c>
      <c r="N4">
        <f t="shared" ref="N4:N7" si="4">M4/300*500</f>
        <v>8.9863411129162021</v>
      </c>
    </row>
    <row r="5" spans="1:14" x14ac:dyDescent="0.3">
      <c r="A5">
        <v>0.01</v>
      </c>
      <c r="B5">
        <v>2373</v>
      </c>
      <c r="C5">
        <v>2047</v>
      </c>
      <c r="D5">
        <v>2088</v>
      </c>
      <c r="F5">
        <f t="shared" si="0"/>
        <v>2169.3333333333335</v>
      </c>
      <c r="G5">
        <v>6319</v>
      </c>
      <c r="H5">
        <f t="shared" ref="H5:H7" si="5">A5*5/G5*1000</f>
        <v>7.9126444057604061E-3</v>
      </c>
      <c r="I5">
        <f t="shared" si="1"/>
        <v>2082.4999833333336</v>
      </c>
      <c r="J5">
        <f t="shared" si="2"/>
        <v>16.478081843118641</v>
      </c>
      <c r="L5">
        <v>0.01</v>
      </c>
      <c r="M5">
        <f t="shared" si="3"/>
        <v>57.817831028486466</v>
      </c>
      <c r="N5">
        <f t="shared" si="4"/>
        <v>96.363051714144106</v>
      </c>
    </row>
    <row r="6" spans="1:14" x14ac:dyDescent="0.3">
      <c r="A6">
        <v>0.1</v>
      </c>
      <c r="F6" t="e">
        <f t="shared" ref="F6:F7" si="6">AVERAGE(B6:C6)</f>
        <v>#DIV/0!</v>
      </c>
      <c r="H6" t="e">
        <f t="shared" si="5"/>
        <v>#DIV/0!</v>
      </c>
      <c r="I6" t="e">
        <f t="shared" si="1"/>
        <v>#DIV/0!</v>
      </c>
      <c r="J6" t="e">
        <f t="shared" si="2"/>
        <v>#DIV/0!</v>
      </c>
      <c r="L6">
        <v>0.1</v>
      </c>
      <c r="M6" t="e">
        <f t="shared" ref="M6:M7" si="7">J6/15/0.015</f>
        <v>#DIV/0!</v>
      </c>
      <c r="N6" t="e">
        <f t="shared" si="4"/>
        <v>#DIV/0!</v>
      </c>
    </row>
    <row r="7" spans="1:14" x14ac:dyDescent="0.3">
      <c r="A7">
        <v>1</v>
      </c>
      <c r="F7" t="e">
        <f t="shared" si="6"/>
        <v>#DIV/0!</v>
      </c>
      <c r="H7" t="e">
        <f t="shared" si="5"/>
        <v>#DIV/0!</v>
      </c>
      <c r="I7" t="e">
        <f t="shared" si="1"/>
        <v>#DIV/0!</v>
      </c>
      <c r="J7" t="e">
        <f t="shared" si="2"/>
        <v>#DIV/0!</v>
      </c>
      <c r="L7">
        <v>1</v>
      </c>
      <c r="M7" t="e">
        <f t="shared" si="7"/>
        <v>#DIV/0!</v>
      </c>
      <c r="N7" t="e">
        <f t="shared" si="4"/>
        <v>#DIV/0!</v>
      </c>
    </row>
    <row r="10" spans="1:14" x14ac:dyDescent="0.3">
      <c r="A10" t="s">
        <v>2</v>
      </c>
      <c r="B10">
        <v>9</v>
      </c>
    </row>
    <row r="12" spans="1:14" x14ac:dyDescent="0.3">
      <c r="A12">
        <v>1E-4</v>
      </c>
      <c r="B12">
        <f>B3-$E$2</f>
        <v>2906.1666500000001</v>
      </c>
      <c r="C12">
        <f t="shared" ref="C12:D12" si="8">C3-$E$2</f>
        <v>2702.1666500000001</v>
      </c>
      <c r="D12">
        <f t="shared" si="8"/>
        <v>2811.1666500000001</v>
      </c>
    </row>
    <row r="13" spans="1:14" x14ac:dyDescent="0.3">
      <c r="A13">
        <v>1E-3</v>
      </c>
      <c r="B13">
        <f t="shared" ref="B13:D13" si="9">B4-$E$2</f>
        <v>2620.1666500000001</v>
      </c>
      <c r="C13">
        <f t="shared" si="9"/>
        <v>2764.1666500000001</v>
      </c>
      <c r="D13">
        <f t="shared" si="9"/>
        <v>2541.1666500000001</v>
      </c>
    </row>
    <row r="14" spans="1:14" x14ac:dyDescent="0.3">
      <c r="A14">
        <v>0.01</v>
      </c>
      <c r="B14">
        <f t="shared" ref="B14:D14" si="10">B5-$E$2</f>
        <v>2286.1666500000001</v>
      </c>
      <c r="C14">
        <f t="shared" si="10"/>
        <v>1960.1666500000001</v>
      </c>
      <c r="D14">
        <f t="shared" si="10"/>
        <v>2001.1666500000001</v>
      </c>
    </row>
    <row r="15" spans="1:14" x14ac:dyDescent="0.3">
      <c r="A15">
        <v>0.1</v>
      </c>
    </row>
    <row r="16" spans="1:14" x14ac:dyDescent="0.3">
      <c r="A1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ENT 1_C21_CD</vt:lpstr>
      <vt:lpstr>ENT 1_withoutC21_CD</vt:lpstr>
      <vt:lpstr>ENT 2_C21_CD</vt:lpstr>
      <vt:lpstr>ENT 2_withoutC21_CD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2018-10-30T02:21:23Z</dcterms:created>
  <dcterms:modified xsi:type="dcterms:W3CDTF">2019-06-12T08:38:24Z</dcterms:modified>
</cp:coreProperties>
</file>