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1_Student Report_10062019-13062019\Uridine_condep\10 uM\"/>
    </mc:Choice>
  </mc:AlternateContent>
  <xr:revisionPtr revIDLastSave="0" documentId="13_ncr:1_{3A33DEB9-E521-47D0-90F2-8A0553E86A3E}" xr6:coauthVersionLast="43" xr6:coauthVersionMax="43" xr10:uidLastSave="{00000000-0000-0000-0000-000000000000}"/>
  <bookViews>
    <workbookView xWindow="-108" yWindow="-108" windowWidth="23256" windowHeight="12576" firstSheet="1" activeTab="2" xr2:uid="{2B1BFF4D-2481-426D-807D-F1DD13B7A61B}"/>
  </bookViews>
  <sheets>
    <sheet name="ENT 1_withC21_CD_N=1a" sheetId="10" r:id="rId1"/>
    <sheet name="ENT 1_withoutC21_CD_N=1a" sheetId="3" r:id="rId2"/>
    <sheet name="ENT 2_withC21_CD_N=1a" sheetId="9" r:id="rId3"/>
    <sheet name="ENT 2_withoutC21_CD_N=1a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9" l="1"/>
  <c r="P6" i="9"/>
  <c r="P7" i="8"/>
  <c r="P6" i="8"/>
  <c r="P7" i="10"/>
  <c r="P6" i="10"/>
  <c r="P7" i="3"/>
  <c r="P6" i="3"/>
  <c r="M6" i="10" l="1"/>
  <c r="M7" i="10"/>
  <c r="M5" i="10"/>
  <c r="M6" i="3"/>
  <c r="M7" i="3"/>
  <c r="M5" i="3"/>
  <c r="M6" i="9"/>
  <c r="M7" i="9"/>
  <c r="M5" i="9"/>
  <c r="M6" i="8"/>
  <c r="M7" i="8"/>
  <c r="M5" i="8"/>
  <c r="E2" i="9"/>
  <c r="E2" i="10"/>
  <c r="F2" i="9" l="1"/>
  <c r="F2" i="8"/>
  <c r="F5" i="8"/>
  <c r="F6" i="8"/>
  <c r="F7" i="8"/>
  <c r="F2" i="10"/>
  <c r="F2" i="3"/>
  <c r="F5" i="3" l="1"/>
  <c r="F7" i="3"/>
  <c r="F6" i="3"/>
  <c r="B15" i="8" l="1"/>
  <c r="C15" i="8"/>
  <c r="D15" i="8"/>
  <c r="B16" i="8"/>
  <c r="C16" i="8"/>
  <c r="D16" i="8"/>
  <c r="C14" i="8"/>
  <c r="D14" i="8"/>
  <c r="B14" i="8"/>
  <c r="B15" i="9"/>
  <c r="C15" i="9"/>
  <c r="D15" i="9"/>
  <c r="B16" i="9"/>
  <c r="C16" i="9"/>
  <c r="D16" i="9"/>
  <c r="C14" i="9"/>
  <c r="D14" i="9"/>
  <c r="B14" i="9"/>
  <c r="B15" i="3"/>
  <c r="C15" i="3"/>
  <c r="D15" i="3"/>
  <c r="B16" i="3"/>
  <c r="C16" i="3"/>
  <c r="D16" i="3"/>
  <c r="C14" i="3"/>
  <c r="D14" i="3"/>
  <c r="B14" i="3"/>
  <c r="B16" i="10"/>
  <c r="C16" i="10"/>
  <c r="D16" i="10"/>
  <c r="B15" i="10"/>
  <c r="C15" i="10"/>
  <c r="D15" i="10"/>
  <c r="C14" i="10"/>
  <c r="D14" i="10"/>
  <c r="B14" i="10"/>
  <c r="H7" i="10" l="1"/>
  <c r="F7" i="10"/>
  <c r="H6" i="10"/>
  <c r="F6" i="10"/>
  <c r="H5" i="10"/>
  <c r="F5" i="10"/>
  <c r="I4" i="10"/>
  <c r="H4" i="10"/>
  <c r="F4" i="10"/>
  <c r="I3" i="10"/>
  <c r="H3" i="10"/>
  <c r="J3" i="10" s="1"/>
  <c r="M3" i="10" s="1"/>
  <c r="N3" i="10" s="1"/>
  <c r="F3" i="10"/>
  <c r="H7" i="9"/>
  <c r="F7" i="9"/>
  <c r="H6" i="9"/>
  <c r="F6" i="9"/>
  <c r="H5" i="9"/>
  <c r="F5" i="9"/>
  <c r="I4" i="9"/>
  <c r="H4" i="9"/>
  <c r="F4" i="9"/>
  <c r="I3" i="9"/>
  <c r="H3" i="9"/>
  <c r="J3" i="9" s="1"/>
  <c r="M3" i="9" s="1"/>
  <c r="N3" i="9" s="1"/>
  <c r="F3" i="9"/>
  <c r="H7" i="8"/>
  <c r="H6" i="8"/>
  <c r="H5" i="8"/>
  <c r="I4" i="8"/>
  <c r="H4" i="8"/>
  <c r="F4" i="8"/>
  <c r="I3" i="8"/>
  <c r="H3" i="8"/>
  <c r="J3" i="8" s="1"/>
  <c r="M3" i="8" s="1"/>
  <c r="N3" i="8" s="1"/>
  <c r="F3" i="8"/>
  <c r="I7" i="3"/>
  <c r="J4" i="9" l="1"/>
  <c r="M4" i="9" s="1"/>
  <c r="N4" i="9" s="1"/>
  <c r="J4" i="8"/>
  <c r="M4" i="8" s="1"/>
  <c r="N4" i="8" s="1"/>
  <c r="J4" i="10"/>
  <c r="M4" i="10" s="1"/>
  <c r="N4" i="10" s="1"/>
  <c r="I5" i="10"/>
  <c r="J5" i="10" s="1"/>
  <c r="N5" i="10" s="1"/>
  <c r="I7" i="9"/>
  <c r="J7" i="9" s="1"/>
  <c r="H5" i="3"/>
  <c r="N7" i="9" l="1"/>
  <c r="I5" i="9"/>
  <c r="J5" i="9" s="1"/>
  <c r="I5" i="8"/>
  <c r="J5" i="8" s="1"/>
  <c r="I7" i="8"/>
  <c r="J7" i="8" s="1"/>
  <c r="I7" i="10"/>
  <c r="I6" i="10"/>
  <c r="J6" i="10" s="1"/>
  <c r="N6" i="10" s="1"/>
  <c r="I6" i="9"/>
  <c r="J6" i="9" s="1"/>
  <c r="I6" i="8"/>
  <c r="J6" i="8" s="1"/>
  <c r="F3" i="3"/>
  <c r="F4" i="3"/>
  <c r="H3" i="3"/>
  <c r="N6" i="8" l="1"/>
  <c r="N7" i="8"/>
  <c r="N5" i="8"/>
  <c r="J7" i="10"/>
  <c r="N7" i="10" s="1"/>
  <c r="N5" i="9"/>
  <c r="N6" i="9"/>
  <c r="I3" i="3"/>
  <c r="H7" i="3" l="1"/>
  <c r="H6" i="3"/>
  <c r="H4" i="3"/>
  <c r="I5" i="3" l="1"/>
  <c r="J5" i="3" s="1"/>
  <c r="J7" i="3"/>
  <c r="N5" i="3" l="1"/>
  <c r="N7" i="3"/>
  <c r="I4" i="3"/>
  <c r="J4" i="3" s="1"/>
  <c r="M4" i="3" s="1"/>
  <c r="I6" i="3"/>
  <c r="J3" i="3"/>
  <c r="M3" i="3" s="1"/>
  <c r="J6" i="3" l="1"/>
  <c r="N3" i="3"/>
  <c r="N4" i="3"/>
  <c r="N6" i="3" l="1"/>
</calcChain>
</file>

<file path=xl/sharedStrings.xml><?xml version="1.0" encoding="utf-8"?>
<sst xmlns="http://schemas.openxmlformats.org/spreadsheetml/2006/main" count="52" uniqueCount="13">
  <si>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</si>
  <si>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</si>
  <si>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</si>
  <si>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</si>
  <si>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</si>
  <si>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</si>
  <si>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</si>
  <si>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</si>
  <si>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</si>
  <si>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</si>
  <si>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</si>
  <si>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</si>
  <si>
    <t>Modified Reading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</si>
</sst>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CA900-2CA2-4E23-891E-2F6C70257178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257</v>
      </c>
      <c r="C2">
        <v>267</v>
      </c>
      <c r="D2">
        <v>358</v>
      </c>
      <c r="E2">
        <f>(311.3333+294)/2</f>
        <v>302.66665</v>
      </c>
      <c r="F2">
        <f>AVERAGE(B2:D2)</f>
        <v>294</v>
      </c>
      <c r="G2">
        <v>6569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5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7280</v>
      </c>
      <c r="C5">
        <v>6370</v>
      </c>
      <c r="D5">
        <v>7270</v>
      </c>
      <c r="F5">
        <f>AVERAGE(B5:D5)</f>
        <v>6973.333333333333</v>
      </c>
      <c r="G5">
        <v>6774</v>
      </c>
      <c r="H5">
        <f>A5*5/G5*1000</f>
        <v>7.3811632713315627E-3</v>
      </c>
      <c r="I5">
        <f t="shared" si="1"/>
        <v>6670.6666833333329</v>
      </c>
      <c r="J5">
        <f t="shared" si="2"/>
        <v>49.237279918315132</v>
      </c>
      <c r="L5">
        <v>0.01</v>
      </c>
      <c r="M5">
        <f>J5/15/0.036</f>
        <v>91.180147996879882</v>
      </c>
      <c r="N5">
        <f t="shared" si="4"/>
        <v>151.96691332813313</v>
      </c>
    </row>
    <row r="6" spans="1:16" x14ac:dyDescent="0.3">
      <c r="A6">
        <v>0.1</v>
      </c>
      <c r="B6">
        <v>2617</v>
      </c>
      <c r="C6">
        <v>2526</v>
      </c>
      <c r="D6">
        <v>2163</v>
      </c>
      <c r="F6">
        <f>AVERAGE(B6:D6)</f>
        <v>2435.3333333333335</v>
      </c>
      <c r="G6">
        <v>6779</v>
      </c>
      <c r="H6">
        <f t="shared" ref="H6:H7" si="5">A6*5/G6*1000</f>
        <v>7.3757191326154312E-2</v>
      </c>
      <c r="I6">
        <f t="shared" si="1"/>
        <v>2132.6666833333334</v>
      </c>
      <c r="J6">
        <f>I6*H6</f>
        <v>157.29950459753161</v>
      </c>
      <c r="L6">
        <v>0.1</v>
      </c>
      <c r="M6">
        <f t="shared" ref="M6:M7" si="6">J6/15/0.036</f>
        <v>291.29537888431781</v>
      </c>
      <c r="N6">
        <f t="shared" si="4"/>
        <v>485.49229814052967</v>
      </c>
      <c r="P6">
        <f>N6*233.8342/$N$5</f>
        <v>747.03565832600088</v>
      </c>
    </row>
    <row r="7" spans="1:16" x14ac:dyDescent="0.3">
      <c r="A7">
        <v>1</v>
      </c>
      <c r="B7">
        <v>530</v>
      </c>
      <c r="C7">
        <v>460</v>
      </c>
      <c r="D7">
        <v>524</v>
      </c>
      <c r="F7">
        <f>AVERAGE(B7:D7)</f>
        <v>504.66666666666669</v>
      </c>
      <c r="G7">
        <v>6223</v>
      </c>
      <c r="H7">
        <f t="shared" si="5"/>
        <v>0.80347099469709149</v>
      </c>
      <c r="I7">
        <f>AVERAGE(B16:D16)</f>
        <v>202.00001666666665</v>
      </c>
      <c r="J7">
        <f>I7*H7</f>
        <v>162.3011543199957</v>
      </c>
      <c r="L7">
        <v>1</v>
      </c>
      <c r="M7">
        <f t="shared" si="6"/>
        <v>300.55769318517724</v>
      </c>
      <c r="N7">
        <f t="shared" si="4"/>
        <v>500.92948864196205</v>
      </c>
      <c r="P7">
        <f>N7*233.8342/$N$5</f>
        <v>770.78913868626682</v>
      </c>
    </row>
    <row r="10" spans="1:16" x14ac:dyDescent="0.3">
      <c r="A10" t="s">
        <v>2</v>
      </c>
      <c r="B10">
        <v>14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6977.3333499999999</v>
      </c>
      <c r="C14">
        <f t="shared" ref="C14:D16" si="7">C5-$E$2</f>
        <v>6067.3333499999999</v>
      </c>
      <c r="D14">
        <f t="shared" si="7"/>
        <v>6967.3333499999999</v>
      </c>
    </row>
    <row r="15" spans="1:16" x14ac:dyDescent="0.3">
      <c r="A15">
        <v>0.1</v>
      </c>
      <c r="B15">
        <f t="shared" ref="B15:D15" si="8">B6-$E$2</f>
        <v>2314.3333499999999</v>
      </c>
      <c r="C15">
        <f t="shared" si="8"/>
        <v>2223.3333499999999</v>
      </c>
      <c r="D15">
        <f t="shared" si="8"/>
        <v>1860.3333499999999</v>
      </c>
    </row>
    <row r="16" spans="1:16" x14ac:dyDescent="0.3">
      <c r="A16">
        <v>1</v>
      </c>
      <c r="B16">
        <f>B7-$E$2</f>
        <v>227.33335</v>
      </c>
      <c r="C16">
        <f t="shared" si="7"/>
        <v>157.33335</v>
      </c>
      <c r="D16">
        <f t="shared" si="7"/>
        <v>221.33335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310</v>
      </c>
      <c r="C2">
        <v>275</v>
      </c>
      <c r="D2">
        <v>349</v>
      </c>
      <c r="E2">
        <v>302.66665</v>
      </c>
      <c r="F2">
        <f>AVERAGE(B2:D2)</f>
        <v>311.33333333333331</v>
      </c>
      <c r="G2">
        <v>6496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3120</v>
      </c>
      <c r="C5">
        <v>6254</v>
      </c>
      <c r="D5">
        <v>1031</v>
      </c>
      <c r="F5">
        <f>AVERAGE(B5:D5)</f>
        <v>3468.3333333333335</v>
      </c>
      <c r="G5">
        <v>7175</v>
      </c>
      <c r="H5">
        <f>A5*5/G5*1000</f>
        <v>6.9686411149825793E-3</v>
      </c>
      <c r="I5">
        <f t="shared" si="1"/>
        <v>3165.6666833333334</v>
      </c>
      <c r="J5">
        <f t="shared" si="2"/>
        <v>22.060395005807205</v>
      </c>
      <c r="L5">
        <v>0.01</v>
      </c>
      <c r="M5">
        <f>J5/15/0.036</f>
        <v>40.852583344087421</v>
      </c>
      <c r="N5">
        <f t="shared" si="4"/>
        <v>68.087638906812373</v>
      </c>
    </row>
    <row r="6" spans="1:16" x14ac:dyDescent="0.3">
      <c r="A6">
        <v>0.1</v>
      </c>
      <c r="B6">
        <v>2651</v>
      </c>
      <c r="C6">
        <v>3182</v>
      </c>
      <c r="D6">
        <v>2937</v>
      </c>
      <c r="F6">
        <f>AVERAGE(B6:D6)</f>
        <v>2923.3333333333335</v>
      </c>
      <c r="G6">
        <v>6946</v>
      </c>
      <c r="H6">
        <f t="shared" ref="H6:H7" si="5">A6*5/G6*1000</f>
        <v>7.1983875611862938E-2</v>
      </c>
      <c r="I6">
        <f t="shared" si="1"/>
        <v>2620.6666833333334</v>
      </c>
      <c r="J6">
        <f>I6*H6</f>
        <v>188.64574455322006</v>
      </c>
      <c r="L6">
        <v>0.1</v>
      </c>
      <c r="M6">
        <f t="shared" ref="M6:M7" si="6">J6/15/0.036</f>
        <v>349.34397139485196</v>
      </c>
      <c r="N6">
        <f t="shared" si="4"/>
        <v>582.23995232475318</v>
      </c>
      <c r="P6">
        <f>N6*306.0324/$N$5</f>
        <v>2616.9844166530779</v>
      </c>
    </row>
    <row r="7" spans="1:16" x14ac:dyDescent="0.3">
      <c r="A7">
        <v>1</v>
      </c>
      <c r="B7">
        <v>824</v>
      </c>
      <c r="C7">
        <v>945</v>
      </c>
      <c r="D7">
        <v>848</v>
      </c>
      <c r="F7">
        <f>AVERAGE(B7:D7)</f>
        <v>872.33333333333337</v>
      </c>
      <c r="G7">
        <v>6958</v>
      </c>
      <c r="H7">
        <f t="shared" si="5"/>
        <v>0.71859729807415929</v>
      </c>
      <c r="I7">
        <f>AVERAGE(B16:D16)</f>
        <v>569.66668333333337</v>
      </c>
      <c r="J7">
        <f t="shared" si="2"/>
        <v>409.36093944620109</v>
      </c>
      <c r="L7">
        <v>1</v>
      </c>
      <c r="M7">
        <f t="shared" si="6"/>
        <v>758.07581378926136</v>
      </c>
      <c r="N7">
        <f t="shared" si="4"/>
        <v>1263.459689648769</v>
      </c>
      <c r="P7">
        <f>N7*306.0324/$N$5</f>
        <v>5678.8516584583967</v>
      </c>
    </row>
    <row r="10" spans="1:16" x14ac:dyDescent="0.3">
      <c r="A10" t="s">
        <v>2</v>
      </c>
      <c r="B10">
        <v>14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2817.3333499999999</v>
      </c>
      <c r="C14">
        <f t="shared" ref="C14:D14" si="7">C5-$E$2</f>
        <v>5951.3333499999999</v>
      </c>
      <c r="D14">
        <f t="shared" si="7"/>
        <v>728.33335</v>
      </c>
    </row>
    <row r="15" spans="1:16" x14ac:dyDescent="0.3">
      <c r="A15">
        <v>0.1</v>
      </c>
      <c r="B15">
        <f t="shared" ref="B15:D15" si="8">B6-$E$2</f>
        <v>2348.3333499999999</v>
      </c>
      <c r="C15">
        <f t="shared" si="8"/>
        <v>2879.3333499999999</v>
      </c>
      <c r="D15">
        <f t="shared" si="8"/>
        <v>2634.3333499999999</v>
      </c>
    </row>
    <row r="16" spans="1:16" x14ac:dyDescent="0.3">
      <c r="A16">
        <v>1</v>
      </c>
      <c r="B16">
        <f t="shared" ref="B16:D16" si="9">B7-$E$2</f>
        <v>521.33335</v>
      </c>
      <c r="C16">
        <f t="shared" si="9"/>
        <v>642.33335</v>
      </c>
      <c r="D16">
        <f t="shared" si="9"/>
        <v>545.33335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57D2F-33F1-4AC5-85CB-0118BDC4B6D5}">
  <dimension ref="A1:P16"/>
  <sheetViews>
    <sheetView tabSelected="1"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118</v>
      </c>
      <c r="C2">
        <v>108</v>
      </c>
      <c r="D2">
        <v>81</v>
      </c>
      <c r="E2">
        <f>(102.3333+101.3333)/2</f>
        <v>101.83329999999999</v>
      </c>
      <c r="F2">
        <f>AVERAGE(B2:D2)</f>
        <v>102.33333333333333</v>
      </c>
      <c r="G2">
        <v>9046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1087</v>
      </c>
      <c r="C5">
        <v>1216</v>
      </c>
      <c r="D5">
        <v>1086</v>
      </c>
      <c r="F5">
        <f>AVERAGE(B5:D5)</f>
        <v>1129.6666666666667</v>
      </c>
      <c r="G5">
        <v>6649</v>
      </c>
      <c r="H5">
        <f>A5*5/G5*1000</f>
        <v>7.519927808693037E-3</v>
      </c>
      <c r="I5">
        <f t="shared" si="1"/>
        <v>1027.8333666666667</v>
      </c>
      <c r="J5">
        <f t="shared" si="2"/>
        <v>7.7292327166992543</v>
      </c>
      <c r="L5">
        <v>0.01</v>
      </c>
      <c r="M5">
        <f>J5/15/0.032</f>
        <v>16.102568159790113</v>
      </c>
      <c r="N5">
        <f t="shared" si="4"/>
        <v>26.83761359965019</v>
      </c>
    </row>
    <row r="6" spans="1:16" x14ac:dyDescent="0.3">
      <c r="A6">
        <v>0.1</v>
      </c>
      <c r="B6">
        <v>721</v>
      </c>
      <c r="C6">
        <v>667</v>
      </c>
      <c r="D6">
        <v>742</v>
      </c>
      <c r="F6">
        <f>AVERAGE(B6:D6)</f>
        <v>710</v>
      </c>
      <c r="G6">
        <v>6503</v>
      </c>
      <c r="H6">
        <f t="shared" ref="H6:H7" si="5">A6*5/G6*1000</f>
        <v>7.6887590342918657E-2</v>
      </c>
      <c r="I6">
        <f t="shared" si="1"/>
        <v>608.16669999999999</v>
      </c>
      <c r="J6">
        <f>I6*H6</f>
        <v>46.760472089804708</v>
      </c>
      <c r="L6">
        <v>0.1</v>
      </c>
      <c r="M6">
        <f t="shared" ref="M6:M7" si="6">J6/15/0.032</f>
        <v>97.417650187093145</v>
      </c>
      <c r="N6">
        <f t="shared" si="4"/>
        <v>162.36275031182191</v>
      </c>
      <c r="P6">
        <f>N6*24.98011/$N$5</f>
        <v>151.12518658308392</v>
      </c>
    </row>
    <row r="7" spans="1:16" x14ac:dyDescent="0.3">
      <c r="A7">
        <v>1</v>
      </c>
      <c r="B7">
        <v>409</v>
      </c>
      <c r="C7">
        <v>417</v>
      </c>
      <c r="D7">
        <v>459</v>
      </c>
      <c r="F7">
        <f>AVERAGE(B7:D7)</f>
        <v>428.33333333333331</v>
      </c>
      <c r="G7">
        <v>6863</v>
      </c>
      <c r="H7">
        <f t="shared" si="5"/>
        <v>0.72854436835203262</v>
      </c>
      <c r="I7">
        <f>AVERAGE(B16:D16)</f>
        <v>326.50003333333331</v>
      </c>
      <c r="J7">
        <f t="shared" si="2"/>
        <v>237.86976055175091</v>
      </c>
      <c r="L7">
        <v>1</v>
      </c>
      <c r="M7">
        <f t="shared" si="6"/>
        <v>495.56200114948103</v>
      </c>
      <c r="N7">
        <f t="shared" si="4"/>
        <v>825.93666858246843</v>
      </c>
      <c r="P7">
        <f>N7*24.98011/$N$5</f>
        <v>768.77136477188594</v>
      </c>
    </row>
    <row r="10" spans="1:16" x14ac:dyDescent="0.3">
      <c r="A10" t="s">
        <v>2</v>
      </c>
      <c r="B10">
        <v>14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985.16669999999999</v>
      </c>
      <c r="C14">
        <f t="shared" ref="C14:D14" si="7">C5-$E$2</f>
        <v>1114.1667</v>
      </c>
      <c r="D14">
        <f t="shared" si="7"/>
        <v>984.16669999999999</v>
      </c>
    </row>
    <row r="15" spans="1:16" x14ac:dyDescent="0.3">
      <c r="A15">
        <v>0.1</v>
      </c>
      <c r="B15">
        <f t="shared" ref="B15:D15" si="8">B6-$E$2</f>
        <v>619.16669999999999</v>
      </c>
      <c r="C15">
        <f t="shared" si="8"/>
        <v>565.16669999999999</v>
      </c>
      <c r="D15">
        <f t="shared" si="8"/>
        <v>640.16669999999999</v>
      </c>
    </row>
    <row r="16" spans="1:16" x14ac:dyDescent="0.3">
      <c r="A16">
        <v>1</v>
      </c>
      <c r="B16">
        <f t="shared" ref="B16:D16" si="9">B7-$E$2</f>
        <v>307.16669999999999</v>
      </c>
      <c r="C16">
        <f t="shared" si="9"/>
        <v>315.16669999999999</v>
      </c>
      <c r="D16">
        <f t="shared" si="9"/>
        <v>357.16669999999999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DE1D-ADBA-4DB1-A3D4-D57C439FE470}">
  <dimension ref="A1:P16"/>
  <sheetViews>
    <sheetView workbookViewId="0">
      <selection activeCell="P6" sqref="P6:P7"/>
    </sheetView>
  </sheetViews>
  <sheetFormatPr defaultRowHeight="16.2" x14ac:dyDescent="0.3"/>
  <cols>
    <col min="8" max="8" width="13.33203125" bestFit="1" customWidth="1"/>
  </cols>
  <sheetData>
    <row r="1" spans="1:16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3">
      <c r="A2" t="s">
        <v>1</v>
      </c>
      <c r="B2">
        <v>127</v>
      </c>
      <c r="C2">
        <v>83</v>
      </c>
      <c r="D2">
        <v>94</v>
      </c>
      <c r="E2">
        <v>101.83329999999999</v>
      </c>
      <c r="F2">
        <f>AVERAGE(B2:D2)</f>
        <v>101.33333333333333</v>
      </c>
      <c r="G2">
        <v>6413</v>
      </c>
    </row>
    <row r="3" spans="1:16" x14ac:dyDescent="0.3">
      <c r="A3">
        <v>1E-4</v>
      </c>
      <c r="F3" t="e">
        <f>AVERAGE(B3:D3)</f>
        <v>#DIV/0!</v>
      </c>
      <c r="H3" t="e">
        <f>A3*5/G3*1000</f>
        <v>#DIV/0!</v>
      </c>
      <c r="I3" t="e">
        <f>AVERAGE(B12:D12)</f>
        <v>#DIV/0!</v>
      </c>
      <c r="J3" t="e">
        <f>I3*H3</f>
        <v>#DIV/0!</v>
      </c>
      <c r="L3">
        <v>1E-4</v>
      </c>
      <c r="M3" t="e">
        <f>J3/15/0.023</f>
        <v>#DIV/0!</v>
      </c>
      <c r="N3" t="e">
        <f>M3/300*500</f>
        <v>#DIV/0!</v>
      </c>
    </row>
    <row r="4" spans="1:16" x14ac:dyDescent="0.3">
      <c r="A4">
        <v>1E-3</v>
      </c>
      <c r="F4" t="e">
        <f t="shared" ref="F4" si="0">AVERAGE(B4:D4)</f>
        <v>#DIV/0!</v>
      </c>
      <c r="H4" t="e">
        <f>A4*5/G4*1000</f>
        <v>#DIV/0!</v>
      </c>
      <c r="I4" t="e">
        <f t="shared" ref="I4:I6" si="1">AVERAGE(B13:D13)</f>
        <v>#DIV/0!</v>
      </c>
      <c r="J4" t="e">
        <f t="shared" ref="J4:J7" si="2">I4*H4</f>
        <v>#DIV/0!</v>
      </c>
      <c r="L4">
        <v>1E-3</v>
      </c>
      <c r="M4" t="e">
        <f t="shared" ref="M4" si="3">J4/15/0.023</f>
        <v>#DIV/0!</v>
      </c>
      <c r="N4" t="e">
        <f t="shared" ref="N4:N7" si="4">M4/300*500</f>
        <v>#DIV/0!</v>
      </c>
    </row>
    <row r="5" spans="1:16" x14ac:dyDescent="0.3">
      <c r="A5">
        <v>0.01</v>
      </c>
      <c r="B5">
        <v>2514</v>
      </c>
      <c r="C5">
        <v>2298</v>
      </c>
      <c r="D5">
        <v>2745</v>
      </c>
      <c r="F5">
        <f>AVERAGE(B5:D5)</f>
        <v>2519</v>
      </c>
      <c r="G5">
        <v>7031</v>
      </c>
      <c r="H5">
        <f>A5*5/G5*1000</f>
        <v>7.1113639596074533E-3</v>
      </c>
      <c r="I5">
        <f t="shared" si="1"/>
        <v>2417.1667000000002</v>
      </c>
      <c r="J5">
        <f t="shared" si="2"/>
        <v>17.189352154743283</v>
      </c>
      <c r="L5">
        <v>0.01</v>
      </c>
      <c r="M5">
        <f>J5/15/0.032</f>
        <v>35.811150322381835</v>
      </c>
      <c r="N5">
        <f t="shared" si="4"/>
        <v>59.685250537303055</v>
      </c>
    </row>
    <row r="6" spans="1:16" x14ac:dyDescent="0.3">
      <c r="A6">
        <v>0.1</v>
      </c>
      <c r="B6">
        <v>1146</v>
      </c>
      <c r="C6">
        <v>1069</v>
      </c>
      <c r="D6">
        <v>1126</v>
      </c>
      <c r="F6">
        <f>AVERAGE(B6:D6)</f>
        <v>1113.6666666666667</v>
      </c>
      <c r="G6">
        <v>6754</v>
      </c>
      <c r="H6">
        <f t="shared" ref="H6:H7" si="5">A6*5/G6*1000</f>
        <v>7.4030204323363921E-2</v>
      </c>
      <c r="I6">
        <f t="shared" si="1"/>
        <v>1011.8333666666667</v>
      </c>
      <c r="J6">
        <f>I6*H6</f>
        <v>74.906230875530539</v>
      </c>
      <c r="L6">
        <v>0.1</v>
      </c>
      <c r="M6">
        <f t="shared" ref="M6:M7" si="6">J6/15/0.032</f>
        <v>156.0546476573553</v>
      </c>
      <c r="N6">
        <f t="shared" si="4"/>
        <v>260.09107942892553</v>
      </c>
      <c r="P6">
        <f>N6*96.36305/$N$5</f>
        <v>419.92233367436626</v>
      </c>
    </row>
    <row r="7" spans="1:16" x14ac:dyDescent="0.3">
      <c r="A7">
        <v>1</v>
      </c>
      <c r="B7">
        <v>720</v>
      </c>
      <c r="C7">
        <v>595</v>
      </c>
      <c r="D7">
        <v>535</v>
      </c>
      <c r="F7">
        <f>AVERAGE(B7:D7)</f>
        <v>616.66666666666663</v>
      </c>
      <c r="G7">
        <v>6936</v>
      </c>
      <c r="H7">
        <f t="shared" si="5"/>
        <v>0.72087658592848902</v>
      </c>
      <c r="I7">
        <f>AVERAGE(B16:D16)</f>
        <v>514.83336666666662</v>
      </c>
      <c r="J7">
        <f t="shared" si="2"/>
        <v>371.13131968473658</v>
      </c>
      <c r="L7">
        <v>1</v>
      </c>
      <c r="M7">
        <f t="shared" si="6"/>
        <v>773.19024934320123</v>
      </c>
      <c r="N7">
        <f t="shared" si="4"/>
        <v>1288.650415572002</v>
      </c>
      <c r="P7">
        <f>N7*96.36305/$N$5</f>
        <v>2080.5522857054048</v>
      </c>
    </row>
    <row r="10" spans="1:16" x14ac:dyDescent="0.3">
      <c r="A10" t="s">
        <v>2</v>
      </c>
      <c r="B10">
        <v>14</v>
      </c>
    </row>
    <row r="12" spans="1:16" x14ac:dyDescent="0.3">
      <c r="A12">
        <v>1E-4</v>
      </c>
    </row>
    <row r="13" spans="1:16" x14ac:dyDescent="0.3">
      <c r="A13">
        <v>1E-3</v>
      </c>
    </row>
    <row r="14" spans="1:16" x14ac:dyDescent="0.3">
      <c r="A14">
        <v>0.01</v>
      </c>
      <c r="B14">
        <f>B5-$E$2</f>
        <v>2412.1667000000002</v>
      </c>
      <c r="C14">
        <f t="shared" ref="C14:D14" si="7">C5-$E$2</f>
        <v>2196.1667000000002</v>
      </c>
      <c r="D14">
        <f t="shared" si="7"/>
        <v>2643.1667000000002</v>
      </c>
    </row>
    <row r="15" spans="1:16" x14ac:dyDescent="0.3">
      <c r="A15">
        <v>0.1</v>
      </c>
      <c r="B15">
        <f t="shared" ref="B15:D15" si="8">B6-$E$2</f>
        <v>1044.1667</v>
      </c>
      <c r="C15">
        <f t="shared" si="8"/>
        <v>967.16669999999999</v>
      </c>
      <c r="D15">
        <f t="shared" si="8"/>
        <v>1024.1667</v>
      </c>
    </row>
    <row r="16" spans="1:16" x14ac:dyDescent="0.3">
      <c r="A16">
        <v>1</v>
      </c>
      <c r="B16">
        <f t="shared" ref="B16:D16" si="9">B7-$E$2</f>
        <v>618.16669999999999</v>
      </c>
      <c r="C16">
        <f t="shared" si="9"/>
        <v>493.16669999999999</v>
      </c>
      <c r="D16">
        <f t="shared" si="9"/>
        <v>433.16669999999999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1_withC21_CD_N=1a</vt:lpstr>
      <vt:lpstr>ENT 1_withoutC21_CD_N=1a</vt:lpstr>
      <vt:lpstr>ENT 2_withC21_CD_N=1a</vt:lpstr>
      <vt:lpstr>ENT 2_withoutC21_CD_N=1a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2019-06-12T08:38:25Z</dcterms:modified>
</cp:coreProperties>
</file>