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6_Student Report_06052019-10052019\Uridine_condep\30 uM\"/>
    </mc:Choice>
  </mc:AlternateContent>
  <xr:revisionPtr revIDLastSave="0" documentId="13_ncr:1_{5895A50D-71D6-43E9-9C50-DC26554A0B38}" xr6:coauthVersionLast="43" xr6:coauthVersionMax="43" xr10:uidLastSave="{00000000-0000-0000-0000-000000000000}"/>
  <bookViews>
    <workbookView xWindow="-108" yWindow="-108" windowWidth="23256" windowHeight="12576" firstSheet="1" activeTab="2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9" l="1"/>
  <c r="P6" i="9"/>
  <c r="P7" i="8"/>
  <c r="P6" i="8"/>
  <c r="M5" i="9"/>
  <c r="M5" i="3"/>
  <c r="M5" i="8"/>
  <c r="E2" i="8"/>
  <c r="E2" i="9"/>
  <c r="F2" i="8"/>
  <c r="F2" i="9"/>
  <c r="P7" i="10"/>
  <c r="P6" i="10"/>
  <c r="P7" i="3"/>
  <c r="P6" i="3"/>
  <c r="E2" i="3" l="1"/>
  <c r="E2" i="10"/>
  <c r="F2" i="10"/>
  <c r="F2" i="3"/>
  <c r="F6" i="3" l="1"/>
  <c r="F7" i="3"/>
  <c r="F5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F7" i="8"/>
  <c r="H6" i="8"/>
  <c r="F6" i="8"/>
  <c r="H5" i="8"/>
  <c r="F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M5" i="10" s="1"/>
  <c r="I7" i="9"/>
  <c r="J7" i="9" s="1"/>
  <c r="M7" i="9" s="1"/>
  <c r="H5" i="3"/>
  <c r="N5" i="10" l="1"/>
  <c r="N7" i="9"/>
  <c r="I5" i="9"/>
  <c r="J5" i="9" s="1"/>
  <c r="I5" i="8"/>
  <c r="J5" i="8" s="1"/>
  <c r="I7" i="8"/>
  <c r="J7" i="8" s="1"/>
  <c r="M7" i="8" s="1"/>
  <c r="I7" i="10"/>
  <c r="I6" i="10"/>
  <c r="J6" i="10" s="1"/>
  <c r="M6" i="10" s="1"/>
  <c r="I6" i="9"/>
  <c r="J6" i="9" s="1"/>
  <c r="M6" i="9" s="1"/>
  <c r="I6" i="8"/>
  <c r="J6" i="8" s="1"/>
  <c r="M6" i="8" s="1"/>
  <c r="F3" i="3"/>
  <c r="F4" i="3"/>
  <c r="H3" i="3"/>
  <c r="N6" i="10" l="1"/>
  <c r="N6" i="8"/>
  <c r="N7" i="8"/>
  <c r="N5" i="8"/>
  <c r="J7" i="10"/>
  <c r="M7" i="10" s="1"/>
  <c r="N5" i="9"/>
  <c r="N6" i="9"/>
  <c r="I3" i="3"/>
  <c r="N7" i="10" l="1"/>
  <c r="H7" i="3"/>
  <c r="H6" i="3"/>
  <c r="H4" i="3"/>
  <c r="I5" i="3" l="1"/>
  <c r="J5" i="3" s="1"/>
  <c r="J7" i="3"/>
  <c r="M7" i="3" s="1"/>
  <c r="N5" i="3" l="1"/>
  <c r="N7" i="3"/>
  <c r="I4" i="3"/>
  <c r="J4" i="3" s="1"/>
  <c r="M4" i="3" s="1"/>
  <c r="I6" i="3"/>
  <c r="J3" i="3"/>
  <c r="M3" i="3" s="1"/>
  <c r="J6" i="3" l="1"/>
  <c r="M6" i="3" s="1"/>
  <c r="N3" i="3"/>
  <c r="N4" i="3"/>
  <c r="N6" i="3" l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<sst xmlns="http://schemas.openxmlformats.org/spreadsheetml/2006/main" count="52" uniqueCount="13">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</sst>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269</v>
      </c>
      <c r="C2">
        <v>263</v>
      </c>
      <c r="D2">
        <v>282</v>
      </c>
      <c r="E2">
        <f>(343.3333+271.3333)/2</f>
        <v>307.33330000000001</v>
      </c>
      <c r="F2">
        <f>AVERAGE(B2:D2)</f>
        <v>271.33333333333331</v>
      </c>
      <c r="G2">
        <v>6772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1456</v>
      </c>
      <c r="C5">
        <v>1578</v>
      </c>
      <c r="D5">
        <v>1099</v>
      </c>
      <c r="F5">
        <f>AVERAGE(B5:D5)</f>
        <v>1377.6666666666667</v>
      </c>
      <c r="G5">
        <v>7193</v>
      </c>
      <c r="H5">
        <f>A5*5/G5*1000</f>
        <v>6.9512025580425419E-3</v>
      </c>
      <c r="I5">
        <f t="shared" si="1"/>
        <v>1070.3333666666667</v>
      </c>
      <c r="J5">
        <f t="shared" si="2"/>
        <v>7.4401040363316202</v>
      </c>
      <c r="L5">
        <v>0.01</v>
      </c>
      <c r="M5">
        <f>J5/15/0.026</f>
        <v>19.077189836747745</v>
      </c>
      <c r="N5">
        <f t="shared" si="4"/>
        <v>31.795316394579576</v>
      </c>
    </row>
    <row r="6" spans="1:16" x14ac:dyDescent="0.3">
      <c r="A6">
        <v>0.1</v>
      </c>
      <c r="B6">
        <v>519</v>
      </c>
      <c r="C6">
        <v>566</v>
      </c>
      <c r="D6">
        <v>675</v>
      </c>
      <c r="F6">
        <f>AVERAGE(B6:D6)</f>
        <v>586.66666666666663</v>
      </c>
      <c r="G6">
        <v>6823</v>
      </c>
      <c r="H6">
        <f t="shared" ref="H6:H7" si="5">A6*5/G6*1000</f>
        <v>7.3281547706287559E-2</v>
      </c>
      <c r="I6">
        <f t="shared" si="1"/>
        <v>279.33336666666668</v>
      </c>
      <c r="J6">
        <f>I6*H6</f>
        <v>20.46998143534125</v>
      </c>
      <c r="L6">
        <v>0.1</v>
      </c>
      <c r="M6">
        <f t="shared" ref="M6:M7" si="6">J6/15/0.026</f>
        <v>52.487131885490385</v>
      </c>
      <c r="N6">
        <f t="shared" si="4"/>
        <v>87.478553142483975</v>
      </c>
      <c r="P6">
        <f>N6*132.3178/$N$5</f>
        <v>364.04637574136086</v>
      </c>
    </row>
    <row r="7" spans="1:16" x14ac:dyDescent="0.3">
      <c r="A7">
        <v>1</v>
      </c>
      <c r="B7">
        <v>294</v>
      </c>
      <c r="C7">
        <v>297</v>
      </c>
      <c r="D7">
        <v>334</v>
      </c>
      <c r="F7">
        <f>AVERAGE(B7:D7)</f>
        <v>308.33333333333331</v>
      </c>
      <c r="G7">
        <v>6392</v>
      </c>
      <c r="H7">
        <f t="shared" si="5"/>
        <v>0.78222778473091359</v>
      </c>
      <c r="I7">
        <f>AVERAGE(B16:D16)</f>
        <v>1.0000333333333249</v>
      </c>
      <c r="J7">
        <f>I7*H7</f>
        <v>0.78225385899039801</v>
      </c>
      <c r="L7">
        <v>1</v>
      </c>
      <c r="M7">
        <f t="shared" si="6"/>
        <v>2.0057791256164053</v>
      </c>
      <c r="N7">
        <f t="shared" si="4"/>
        <v>3.3429652093606754</v>
      </c>
      <c r="P7">
        <f>N7*132.3178/$N$5</f>
        <v>13.911916978267669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1148.6667</v>
      </c>
      <c r="C14">
        <f t="shared" ref="C14:D16" si="7">C5-$E$2</f>
        <v>1270.6667</v>
      </c>
      <c r="D14">
        <f t="shared" si="7"/>
        <v>791.66669999999999</v>
      </c>
    </row>
    <row r="15" spans="1:16" x14ac:dyDescent="0.3">
      <c r="A15">
        <v>0.1</v>
      </c>
      <c r="B15">
        <f t="shared" ref="B15:D15" si="8">B6-$E$2</f>
        <v>211.66669999999999</v>
      </c>
      <c r="C15">
        <f t="shared" si="8"/>
        <v>258.66669999999999</v>
      </c>
      <c r="D15">
        <f t="shared" si="8"/>
        <v>367.66669999999999</v>
      </c>
    </row>
    <row r="16" spans="1:16" x14ac:dyDescent="0.3">
      <c r="A16">
        <v>1</v>
      </c>
      <c r="B16">
        <f>B7-$E$2</f>
        <v>-13.333300000000008</v>
      </c>
      <c r="C16">
        <f t="shared" si="7"/>
        <v>-10.333300000000008</v>
      </c>
      <c r="D16">
        <f t="shared" si="7"/>
        <v>26.666699999999992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342</v>
      </c>
      <c r="C2">
        <v>353</v>
      </c>
      <c r="D2">
        <v>335</v>
      </c>
      <c r="E2">
        <f>(343.3333+271.3333)/2</f>
        <v>307.33330000000001</v>
      </c>
      <c r="F2">
        <f>AVERAGE(B2:D2)</f>
        <v>343.33333333333331</v>
      </c>
      <c r="G2">
        <v>6955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3455</v>
      </c>
      <c r="C5">
        <v>5078</v>
      </c>
      <c r="D5">
        <v>3870</v>
      </c>
      <c r="F5">
        <f>AVERAGE(B5:D5)</f>
        <v>4134.333333333333</v>
      </c>
      <c r="G5">
        <v>7373</v>
      </c>
      <c r="H5">
        <f>A5*5/G5*1000</f>
        <v>6.7815000678150012E-3</v>
      </c>
      <c r="I5">
        <f t="shared" si="1"/>
        <v>3827.0000333333332</v>
      </c>
      <c r="J5">
        <f t="shared" si="2"/>
        <v>25.952800985578012</v>
      </c>
      <c r="L5">
        <v>0.01</v>
      </c>
      <c r="M5">
        <f>J5/15/0.026</f>
        <v>66.545643552764133</v>
      </c>
      <c r="N5">
        <f t="shared" si="4"/>
        <v>110.90940592127356</v>
      </c>
    </row>
    <row r="6" spans="1:16" x14ac:dyDescent="0.3">
      <c r="A6">
        <v>0.1</v>
      </c>
      <c r="B6">
        <v>1749</v>
      </c>
      <c r="C6">
        <v>1790</v>
      </c>
      <c r="D6">
        <v>1773</v>
      </c>
      <c r="F6">
        <f>AVERAGE(B6:D6)</f>
        <v>1770.6666666666667</v>
      </c>
      <c r="G6">
        <v>7029</v>
      </c>
      <c r="H6">
        <f t="shared" ref="H6:H7" si="5">A6*5/G6*1000</f>
        <v>7.1133873950775348E-2</v>
      </c>
      <c r="I6">
        <f t="shared" si="1"/>
        <v>1463.3333666666667</v>
      </c>
      <c r="J6">
        <f>I6*H6</f>
        <v>104.09257125243039</v>
      </c>
      <c r="L6">
        <v>0.1</v>
      </c>
      <c r="M6">
        <f t="shared" ref="M6:M7" si="6">J6/15/0.026</f>
        <v>266.90402885238564</v>
      </c>
      <c r="N6">
        <f t="shared" si="4"/>
        <v>444.84004808730936</v>
      </c>
      <c r="P6">
        <f>N6*314.5192/$N$5</f>
        <v>1261.4866601277661</v>
      </c>
    </row>
    <row r="7" spans="1:16" x14ac:dyDescent="0.3">
      <c r="A7">
        <v>1</v>
      </c>
      <c r="B7">
        <v>599</v>
      </c>
      <c r="C7">
        <v>579</v>
      </c>
      <c r="D7">
        <v>574</v>
      </c>
      <c r="F7">
        <f>AVERAGE(B7:D7)</f>
        <v>584</v>
      </c>
      <c r="G7">
        <v>6673</v>
      </c>
      <c r="H7">
        <f t="shared" si="5"/>
        <v>0.74928817623257904</v>
      </c>
      <c r="I7">
        <f>AVERAGE(B16:D16)</f>
        <v>276.66669999999999</v>
      </c>
      <c r="J7">
        <f t="shared" si="2"/>
        <v>207.30308706728607</v>
      </c>
      <c r="L7">
        <v>1</v>
      </c>
      <c r="M7">
        <f t="shared" si="6"/>
        <v>531.54637709560529</v>
      </c>
      <c r="N7">
        <f t="shared" si="4"/>
        <v>885.91062849267553</v>
      </c>
      <c r="P7">
        <f>N7*314.5192/$N$5</f>
        <v>2512.2837854058712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3147.6666999999998</v>
      </c>
      <c r="C14">
        <f t="shared" ref="C14:D14" si="7">C5-$E$2</f>
        <v>4770.6666999999998</v>
      </c>
      <c r="D14">
        <f t="shared" si="7"/>
        <v>3562.6666999999998</v>
      </c>
    </row>
    <row r="15" spans="1:16" x14ac:dyDescent="0.3">
      <c r="A15">
        <v>0.1</v>
      </c>
      <c r="B15">
        <f t="shared" ref="B15:D15" si="8">B6-$E$2</f>
        <v>1441.6667</v>
      </c>
      <c r="C15">
        <f t="shared" si="8"/>
        <v>1482.6667</v>
      </c>
      <c r="D15">
        <f t="shared" si="8"/>
        <v>1465.6667</v>
      </c>
    </row>
    <row r="16" spans="1:16" x14ac:dyDescent="0.3">
      <c r="A16">
        <v>1</v>
      </c>
      <c r="B16">
        <f t="shared" ref="B16:D16" si="9">B7-$E$2</f>
        <v>291.66669999999999</v>
      </c>
      <c r="C16">
        <f t="shared" si="9"/>
        <v>271.66669999999999</v>
      </c>
      <c r="D16">
        <f t="shared" si="9"/>
        <v>266.66669999999999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tabSelected="1"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76</v>
      </c>
      <c r="C2">
        <v>83</v>
      </c>
      <c r="D2">
        <v>89</v>
      </c>
      <c r="E2">
        <f>(105+82.6667)/2</f>
        <v>93.833349999999996</v>
      </c>
      <c r="F2">
        <f>AVERAGE(B2:D2)</f>
        <v>82.666666666666671</v>
      </c>
      <c r="G2">
        <v>6772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189</v>
      </c>
      <c r="C5">
        <v>180</v>
      </c>
      <c r="D5">
        <v>195</v>
      </c>
      <c r="F5">
        <f>AVERAGE(B5:D5)</f>
        <v>188</v>
      </c>
      <c r="G5">
        <v>6887</v>
      </c>
      <c r="H5">
        <f>A5*5/G5*1000</f>
        <v>7.2600551764193406E-3</v>
      </c>
      <c r="I5">
        <f t="shared" si="1"/>
        <v>94.166650000000004</v>
      </c>
      <c r="J5">
        <f t="shared" si="2"/>
        <v>0.68365507477856835</v>
      </c>
      <c r="L5">
        <v>0.01</v>
      </c>
      <c r="M5">
        <f>J5/15/0.025</f>
        <v>1.8230801994095154</v>
      </c>
      <c r="N5">
        <f t="shared" si="4"/>
        <v>3.038466999015859</v>
      </c>
    </row>
    <row r="6" spans="1:16" x14ac:dyDescent="0.3">
      <c r="A6">
        <v>0.1</v>
      </c>
      <c r="B6">
        <v>171</v>
      </c>
      <c r="C6">
        <v>158</v>
      </c>
      <c r="D6">
        <v>167</v>
      </c>
      <c r="F6">
        <f>AVERAGE(B6:D6)</f>
        <v>165.33333333333334</v>
      </c>
      <c r="G6">
        <v>7080</v>
      </c>
      <c r="H6">
        <f t="shared" ref="H6:H7" si="5">A6*5/G6*1000</f>
        <v>7.0621468926553674E-2</v>
      </c>
      <c r="I6">
        <f t="shared" si="1"/>
        <v>71.499983333333333</v>
      </c>
      <c r="J6">
        <f>I6*H6</f>
        <v>5.0494338512241059</v>
      </c>
      <c r="L6">
        <v>0.1</v>
      </c>
      <c r="M6">
        <f t="shared" ref="M6:M7" si="6">J6/15/0.025</f>
        <v>13.465156936597614</v>
      </c>
      <c r="N6">
        <f t="shared" si="4"/>
        <v>22.441928227662689</v>
      </c>
      <c r="P6">
        <f>N6*11.0464/$N$5</f>
        <v>81.588023188781463</v>
      </c>
    </row>
    <row r="7" spans="1:16" x14ac:dyDescent="0.3">
      <c r="A7">
        <v>1</v>
      </c>
      <c r="B7">
        <v>112</v>
      </c>
      <c r="C7">
        <v>132</v>
      </c>
      <c r="D7">
        <v>108</v>
      </c>
      <c r="F7">
        <f>AVERAGE(B7:D7)</f>
        <v>117.33333333333333</v>
      </c>
      <c r="G7">
        <v>10168</v>
      </c>
      <c r="H7">
        <f t="shared" si="5"/>
        <v>0.49173878835562551</v>
      </c>
      <c r="I7">
        <f>AVERAGE(B16:D16)</f>
        <v>23.499983333333336</v>
      </c>
      <c r="J7">
        <f t="shared" si="2"/>
        <v>11.555853330710729</v>
      </c>
      <c r="L7">
        <v>1</v>
      </c>
      <c r="M7">
        <f t="shared" si="6"/>
        <v>30.815608881895276</v>
      </c>
      <c r="N7">
        <f t="shared" si="4"/>
        <v>51.35934813649213</v>
      </c>
      <c r="P7">
        <f>N7*11.0464/$N$5</f>
        <v>186.71780981616826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95.166650000000004</v>
      </c>
      <c r="C14">
        <f t="shared" ref="C14:D14" si="7">C5-$E$2</f>
        <v>86.166650000000004</v>
      </c>
      <c r="D14">
        <f t="shared" si="7"/>
        <v>101.16665</v>
      </c>
    </row>
    <row r="15" spans="1:16" x14ac:dyDescent="0.3">
      <c r="A15">
        <v>0.1</v>
      </c>
      <c r="B15">
        <f t="shared" ref="B15:D15" si="8">B6-$E$2</f>
        <v>77.166650000000004</v>
      </c>
      <c r="C15">
        <f t="shared" si="8"/>
        <v>64.166650000000004</v>
      </c>
      <c r="D15">
        <f t="shared" si="8"/>
        <v>73.166650000000004</v>
      </c>
    </row>
    <row r="16" spans="1:16" x14ac:dyDescent="0.3">
      <c r="A16">
        <v>1</v>
      </c>
      <c r="B16">
        <f t="shared" ref="B16:D16" si="9">B7-$E$2</f>
        <v>18.166650000000004</v>
      </c>
      <c r="C16">
        <f t="shared" si="9"/>
        <v>38.166650000000004</v>
      </c>
      <c r="D16">
        <f t="shared" si="9"/>
        <v>14.166650000000004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104</v>
      </c>
      <c r="C2">
        <v>114</v>
      </c>
      <c r="D2">
        <v>97</v>
      </c>
      <c r="E2">
        <f>(105+82.6667)/2</f>
        <v>93.833349999999996</v>
      </c>
      <c r="F2">
        <f>AVERAGE(B2:D2)</f>
        <v>105</v>
      </c>
      <c r="G2">
        <v>6955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2169</v>
      </c>
      <c r="C5">
        <v>2212</v>
      </c>
      <c r="D5">
        <v>1987</v>
      </c>
      <c r="F5">
        <f>AVERAGE(B5:D5)</f>
        <v>2122.6666666666665</v>
      </c>
      <c r="G5">
        <v>6864</v>
      </c>
      <c r="H5">
        <f>A5*5/G5*1000</f>
        <v>7.2843822843822841E-3</v>
      </c>
      <c r="I5">
        <f t="shared" si="1"/>
        <v>2028.8333166666669</v>
      </c>
      <c r="J5">
        <f t="shared" si="2"/>
        <v>14.77879746989122</v>
      </c>
      <c r="L5">
        <v>0.01</v>
      </c>
      <c r="M5">
        <f>J5/15/0.025</f>
        <v>39.410126586376585</v>
      </c>
      <c r="N5">
        <f t="shared" si="4"/>
        <v>65.683544310627639</v>
      </c>
    </row>
    <row r="6" spans="1:16" x14ac:dyDescent="0.3">
      <c r="A6">
        <v>0.1</v>
      </c>
      <c r="B6">
        <v>1056</v>
      </c>
      <c r="C6">
        <v>1003</v>
      </c>
      <c r="D6">
        <v>1067</v>
      </c>
      <c r="F6">
        <f>AVERAGE(B6:D6)</f>
        <v>1042</v>
      </c>
      <c r="G6">
        <v>7172</v>
      </c>
      <c r="H6">
        <f t="shared" ref="H6:H7" si="5">A6*5/G6*1000</f>
        <v>6.9715560513106525E-2</v>
      </c>
      <c r="I6">
        <f t="shared" si="1"/>
        <v>948.16665</v>
      </c>
      <c r="J6">
        <f>I6*H6</f>
        <v>66.101969464584499</v>
      </c>
      <c r="L6">
        <v>0.1</v>
      </c>
      <c r="M6">
        <f t="shared" ref="M6:M7" si="6">J6/15/0.025</f>
        <v>176.27191857222533</v>
      </c>
      <c r="N6">
        <f t="shared" si="4"/>
        <v>293.7865309537089</v>
      </c>
      <c r="P6">
        <f>N6*83.8266/$N$5</f>
        <v>374.9360098349548</v>
      </c>
    </row>
    <row r="7" spans="1:16" x14ac:dyDescent="0.3">
      <c r="A7">
        <v>1</v>
      </c>
      <c r="B7">
        <v>459</v>
      </c>
      <c r="C7">
        <v>458</v>
      </c>
      <c r="D7">
        <v>483</v>
      </c>
      <c r="F7">
        <f>AVERAGE(B7:D7)</f>
        <v>466.66666666666669</v>
      </c>
      <c r="G7">
        <v>6789</v>
      </c>
      <c r="H7">
        <f t="shared" si="5"/>
        <v>0.73648549123582263</v>
      </c>
      <c r="I7">
        <f>AVERAGE(B16:D16)</f>
        <v>372.83331666666663</v>
      </c>
      <c r="J7">
        <f t="shared" si="2"/>
        <v>274.586328374331</v>
      </c>
      <c r="L7">
        <v>1</v>
      </c>
      <c r="M7">
        <f t="shared" si="6"/>
        <v>732.23020899821597</v>
      </c>
      <c r="N7">
        <f t="shared" si="4"/>
        <v>1220.3836816636933</v>
      </c>
      <c r="P7">
        <f>N7*83.8266/$N$5</f>
        <v>1557.477078970561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2075.1666500000001</v>
      </c>
      <c r="C14">
        <f t="shared" ref="C14:D14" si="7">C5-$E$2</f>
        <v>2118.1666500000001</v>
      </c>
      <c r="D14">
        <f t="shared" si="7"/>
        <v>1893.1666500000001</v>
      </c>
    </row>
    <row r="15" spans="1:16" x14ac:dyDescent="0.3">
      <c r="A15">
        <v>0.1</v>
      </c>
      <c r="B15">
        <f t="shared" ref="B15:D15" si="8">B6-$E$2</f>
        <v>962.16665</v>
      </c>
      <c r="C15">
        <f t="shared" si="8"/>
        <v>909.16665</v>
      </c>
      <c r="D15">
        <f t="shared" si="8"/>
        <v>973.16665</v>
      </c>
    </row>
    <row r="16" spans="1:16" x14ac:dyDescent="0.3">
      <c r="A16">
        <v>1</v>
      </c>
      <c r="B16">
        <f t="shared" ref="B16:D16" si="9">B7-$E$2</f>
        <v>365.16665</v>
      </c>
      <c r="C16">
        <f t="shared" si="9"/>
        <v>364.16665</v>
      </c>
      <c r="D16">
        <f t="shared" si="9"/>
        <v>389.16665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2019-05-10T07:59:06Z</dcterms:modified>
</cp:coreProperties>
</file>