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9_Student Report_27052019-31052019\Uridine_condep\30 uM\"/>
    </mc:Choice>
  </mc:AlternateContent>
  <xr:revisionPtr revIDLastSave="0" documentId="13_ncr:1_{67373648-547F-4753-A16A-4B86B04784EC}" xr6:coauthVersionLast="43" xr6:coauthVersionMax="43" xr10:uidLastSave="{00000000-0000-0000-0000-000000000000}"/>
  <bookViews>
    <workbookView xWindow="-108" yWindow="-108" windowWidth="23256" windowHeight="12576" activeTab="1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9" l="1"/>
  <c r="P6" i="9"/>
  <c r="P7" i="8"/>
  <c r="P6" i="8"/>
  <c r="P7" i="3"/>
  <c r="P6" i="3"/>
  <c r="P7" i="10"/>
  <c r="P6" i="10"/>
  <c r="M6" i="9" l="1"/>
  <c r="M7" i="9"/>
  <c r="M5" i="9"/>
  <c r="M6" i="8"/>
  <c r="M7" i="8"/>
  <c r="M5" i="8"/>
  <c r="M6" i="10"/>
  <c r="M7" i="10"/>
  <c r="M5" i="10"/>
  <c r="M6" i="3"/>
  <c r="M7" i="3"/>
  <c r="M5" i="3"/>
  <c r="E2" i="9" l="1"/>
  <c r="E2" i="10"/>
  <c r="F2" i="8" l="1"/>
  <c r="F2" i="9"/>
  <c r="F2" i="10" l="1"/>
  <c r="F2" i="3"/>
  <c r="F6" i="3" l="1"/>
  <c r="F7" i="3"/>
  <c r="F5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F7" i="8"/>
  <c r="H6" i="8"/>
  <c r="F6" i="8"/>
  <c r="H5" i="8"/>
  <c r="F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I7" i="9"/>
  <c r="J7" i="9" s="1"/>
  <c r="H5" i="3"/>
  <c r="N5" i="10" l="1"/>
  <c r="N7" i="9"/>
  <c r="I5" i="9"/>
  <c r="J5" i="9" s="1"/>
  <c r="I5" i="8"/>
  <c r="J5" i="8" s="1"/>
  <c r="I7" i="8"/>
  <c r="J7" i="8" s="1"/>
  <c r="I7" i="10"/>
  <c r="I6" i="10"/>
  <c r="J6" i="10" s="1"/>
  <c r="I6" i="9"/>
  <c r="J6" i="9" s="1"/>
  <c r="I6" i="8"/>
  <c r="J6" i="8" s="1"/>
  <c r="F3" i="3"/>
  <c r="F4" i="3"/>
  <c r="H3" i="3"/>
  <c r="N6" i="10" l="1"/>
  <c r="N6" i="8"/>
  <c r="N7" i="8"/>
  <c r="N5" i="8"/>
  <c r="J7" i="10"/>
  <c r="N5" i="9"/>
  <c r="N6" i="9"/>
  <c r="I3" i="3"/>
  <c r="N7" i="10" l="1"/>
  <c r="H7" i="3"/>
  <c r="H6" i="3"/>
  <c r="H4" i="3"/>
  <c r="I5" i="3" l="1"/>
  <c r="J5" i="3" s="1"/>
  <c r="J7" i="3"/>
  <c r="N5" i="3" l="1"/>
  <c r="N7" i="3"/>
  <c r="I4" i="3"/>
  <c r="J4" i="3" s="1"/>
  <c r="M4" i="3" s="1"/>
  <c r="I6" i="3"/>
  <c r="J3" i="3"/>
  <c r="M3" i="3" s="1"/>
  <c r="J6" i="3" l="1"/>
  <c r="N3" i="3"/>
  <c r="N4" i="3"/>
  <c r="N6" i="3" l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<sst xmlns="http://schemas.openxmlformats.org/spreadsheetml/2006/main" count="52" uniqueCount="13">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</sst>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238</v>
      </c>
      <c r="C2">
        <v>260</v>
      </c>
      <c r="D2">
        <v>237</v>
      </c>
      <c r="E2">
        <f>(245+335.3333)/2</f>
        <v>290.16665</v>
      </c>
      <c r="F2">
        <f>AVERAGE(B2:D2)</f>
        <v>245</v>
      </c>
      <c r="G2">
        <v>6524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1029</v>
      </c>
      <c r="C5">
        <v>1552</v>
      </c>
      <c r="D5">
        <v>1537</v>
      </c>
      <c r="F5">
        <f>AVERAGE(B5:D5)</f>
        <v>1372.6666666666667</v>
      </c>
      <c r="G5">
        <v>6224</v>
      </c>
      <c r="H5">
        <f>A5*5/G5*1000</f>
        <v>8.0334190231362481E-3</v>
      </c>
      <c r="I5">
        <f t="shared" si="1"/>
        <v>1082.5000166666666</v>
      </c>
      <c r="J5">
        <f t="shared" si="2"/>
        <v>8.6961762264353055</v>
      </c>
      <c r="L5">
        <v>0.01</v>
      </c>
      <c r="M5">
        <f>J5/15/0.021</f>
        <v>27.606908655350175</v>
      </c>
      <c r="N5">
        <f t="shared" si="4"/>
        <v>46.011514425583627</v>
      </c>
    </row>
    <row r="6" spans="1:16" x14ac:dyDescent="0.3">
      <c r="A6">
        <v>0.1</v>
      </c>
      <c r="B6">
        <v>817</v>
      </c>
      <c r="C6">
        <v>823</v>
      </c>
      <c r="D6">
        <v>812</v>
      </c>
      <c r="F6">
        <f>AVERAGE(B6:D6)</f>
        <v>817.33333333333337</v>
      </c>
      <c r="G6">
        <v>6493</v>
      </c>
      <c r="H6">
        <f t="shared" ref="H6:H7" si="5">A6*5/G6*1000</f>
        <v>7.7006006468504543E-2</v>
      </c>
      <c r="I6">
        <f t="shared" si="1"/>
        <v>527.16668333333337</v>
      </c>
      <c r="J6">
        <f>I6*H6</f>
        <v>40.595001026746758</v>
      </c>
      <c r="L6">
        <v>0.1</v>
      </c>
      <c r="M6">
        <f t="shared" ref="M6:M7" si="6">J6/15/0.021</f>
        <v>128.87301913252938</v>
      </c>
      <c r="N6">
        <f t="shared" si="4"/>
        <v>214.7883652208823</v>
      </c>
      <c r="P6">
        <f>N6*84.50554/$N$5</f>
        <v>394.4840115633217</v>
      </c>
    </row>
    <row r="7" spans="1:16" x14ac:dyDescent="0.3">
      <c r="A7">
        <v>1</v>
      </c>
      <c r="B7">
        <v>332</v>
      </c>
      <c r="C7">
        <v>356</v>
      </c>
      <c r="D7">
        <v>380</v>
      </c>
      <c r="F7">
        <f>AVERAGE(B7:D7)</f>
        <v>356</v>
      </c>
      <c r="G7">
        <v>6353</v>
      </c>
      <c r="H7">
        <f t="shared" si="5"/>
        <v>0.78702974972453954</v>
      </c>
      <c r="I7">
        <f>AVERAGE(B16:D16)</f>
        <v>65.833349999999996</v>
      </c>
      <c r="J7">
        <f>I7*H7</f>
        <v>51.812804974028012</v>
      </c>
      <c r="L7">
        <v>1</v>
      </c>
      <c r="M7">
        <f t="shared" si="6"/>
        <v>164.48509515564447</v>
      </c>
      <c r="N7">
        <f t="shared" si="4"/>
        <v>274.14182525940743</v>
      </c>
      <c r="P7">
        <f>N7*84.50554/$N$5</f>
        <v>503.4935987077763</v>
      </c>
    </row>
    <row r="10" spans="1:16" x14ac:dyDescent="0.3">
      <c r="A10" t="s">
        <v>2</v>
      </c>
      <c r="B10">
        <v>9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738.83335</v>
      </c>
      <c r="C14">
        <f t="shared" ref="C14:D16" si="7">C5-$E$2</f>
        <v>1261.8333499999999</v>
      </c>
      <c r="D14">
        <f t="shared" si="7"/>
        <v>1246.8333499999999</v>
      </c>
    </row>
    <row r="15" spans="1:16" x14ac:dyDescent="0.3">
      <c r="A15">
        <v>0.1</v>
      </c>
      <c r="B15">
        <f t="shared" ref="B15:D15" si="8">B6-$E$2</f>
        <v>526.83335</v>
      </c>
      <c r="C15">
        <f t="shared" si="8"/>
        <v>532.83335</v>
      </c>
      <c r="D15">
        <f t="shared" si="8"/>
        <v>521.83335</v>
      </c>
    </row>
    <row r="16" spans="1:16" x14ac:dyDescent="0.3">
      <c r="A16">
        <v>1</v>
      </c>
      <c r="B16">
        <f>B7-$E$2</f>
        <v>41.833349999999996</v>
      </c>
      <c r="C16">
        <f t="shared" si="7"/>
        <v>65.833349999999996</v>
      </c>
      <c r="D16">
        <f t="shared" si="7"/>
        <v>89.833349999999996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358</v>
      </c>
      <c r="C2">
        <v>322</v>
      </c>
      <c r="D2">
        <v>326</v>
      </c>
      <c r="E2">
        <v>290.16665</v>
      </c>
      <c r="F2">
        <f>AVERAGE(B2:D2)</f>
        <v>335.33333333333331</v>
      </c>
      <c r="G2">
        <v>6650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6107</v>
      </c>
      <c r="C5">
        <v>5805</v>
      </c>
      <c r="D5">
        <v>5955</v>
      </c>
      <c r="F5">
        <f>AVERAGE(B5:D5)</f>
        <v>5955.666666666667</v>
      </c>
      <c r="G5">
        <v>6619</v>
      </c>
      <c r="H5">
        <f>A5*5/G5*1000</f>
        <v>7.5540111799365468E-3</v>
      </c>
      <c r="I5">
        <f t="shared" si="1"/>
        <v>5665.5000166666659</v>
      </c>
      <c r="J5">
        <f t="shared" si="2"/>
        <v>42.797250465830686</v>
      </c>
      <c r="L5">
        <v>0.01</v>
      </c>
      <c r="M5">
        <f>J5/15/0.021</f>
        <v>135.86428719311328</v>
      </c>
      <c r="N5">
        <f t="shared" si="4"/>
        <v>226.44047865518883</v>
      </c>
    </row>
    <row r="6" spans="1:16" x14ac:dyDescent="0.3">
      <c r="A6">
        <v>0.1</v>
      </c>
      <c r="B6">
        <v>1875</v>
      </c>
      <c r="C6">
        <v>2105</v>
      </c>
      <c r="D6">
        <v>2302</v>
      </c>
      <c r="F6">
        <f>AVERAGE(B6:D6)</f>
        <v>2094</v>
      </c>
      <c r="G6">
        <v>6751</v>
      </c>
      <c r="H6">
        <f t="shared" ref="H6:H7" si="5">A6*5/G6*1000</f>
        <v>7.4063101762701825E-2</v>
      </c>
      <c r="I6">
        <f t="shared" si="1"/>
        <v>1803.8333499999999</v>
      </c>
      <c r="J6">
        <f>I6*H6</f>
        <v>133.59749296400534</v>
      </c>
      <c r="L6">
        <v>0.1</v>
      </c>
      <c r="M6">
        <f t="shared" ref="M6:M7" si="6">J6/15/0.021</f>
        <v>424.11902528255666</v>
      </c>
      <c r="N6">
        <f t="shared" si="4"/>
        <v>706.86504213759451</v>
      </c>
      <c r="P6">
        <f>N6*165.9299/$N$5</f>
        <v>517.97296336751572</v>
      </c>
    </row>
    <row r="7" spans="1:16" x14ac:dyDescent="0.3">
      <c r="A7">
        <v>1</v>
      </c>
      <c r="B7">
        <v>583</v>
      </c>
      <c r="C7">
        <v>548</v>
      </c>
      <c r="D7">
        <v>602</v>
      </c>
      <c r="F7">
        <f>AVERAGE(B7:D7)</f>
        <v>577.66666666666663</v>
      </c>
      <c r="G7">
        <v>6630</v>
      </c>
      <c r="H7">
        <f t="shared" si="5"/>
        <v>0.75414781297134237</v>
      </c>
      <c r="I7">
        <f>AVERAGE(B16:D16)</f>
        <v>287.50001666666668</v>
      </c>
      <c r="J7">
        <f t="shared" si="2"/>
        <v>216.81750879839115</v>
      </c>
      <c r="L7">
        <v>1</v>
      </c>
      <c r="M7">
        <f t="shared" si="6"/>
        <v>688.30955174092423</v>
      </c>
      <c r="N7">
        <f t="shared" si="4"/>
        <v>1147.1825862348737</v>
      </c>
      <c r="P7">
        <f>N7*165.9299/$N$5</f>
        <v>840.6266094568341</v>
      </c>
    </row>
    <row r="10" spans="1:16" x14ac:dyDescent="0.3">
      <c r="A10" t="s">
        <v>2</v>
      </c>
      <c r="B10">
        <v>9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5816.8333499999999</v>
      </c>
      <c r="C14">
        <f t="shared" ref="C14:D14" si="7">C5-$E$2</f>
        <v>5514.8333499999999</v>
      </c>
      <c r="D14">
        <f t="shared" si="7"/>
        <v>5664.8333499999999</v>
      </c>
    </row>
    <row r="15" spans="1:16" x14ac:dyDescent="0.3">
      <c r="A15">
        <v>0.1</v>
      </c>
      <c r="B15">
        <f t="shared" ref="B15:D15" si="8">B6-$E$2</f>
        <v>1584.8333499999999</v>
      </c>
      <c r="C15">
        <f t="shared" si="8"/>
        <v>1814.8333499999999</v>
      </c>
      <c r="D15">
        <f t="shared" si="8"/>
        <v>2011.8333499999999</v>
      </c>
    </row>
    <row r="16" spans="1:16" x14ac:dyDescent="0.3">
      <c r="A16">
        <v>1</v>
      </c>
      <c r="B16">
        <f t="shared" ref="B16:D16" si="9">B7-$E$2</f>
        <v>292.83335</v>
      </c>
      <c r="C16">
        <f t="shared" si="9"/>
        <v>257.83335</v>
      </c>
      <c r="D16">
        <f t="shared" si="9"/>
        <v>311.83335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79</v>
      </c>
      <c r="C2">
        <v>74</v>
      </c>
      <c r="D2">
        <v>87</v>
      </c>
      <c r="E2">
        <f>(80+98.6667)/2</f>
        <v>89.333349999999996</v>
      </c>
      <c r="F2">
        <f>AVERAGE(B2:D2)</f>
        <v>80</v>
      </c>
      <c r="G2">
        <v>6541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193</v>
      </c>
      <c r="C5">
        <v>199</v>
      </c>
      <c r="D5">
        <v>193</v>
      </c>
      <c r="F5">
        <f>AVERAGE(B5:D5)</f>
        <v>195</v>
      </c>
      <c r="G5">
        <v>6921</v>
      </c>
      <c r="H5">
        <f>A5*5/G5*1000</f>
        <v>7.224389539083948E-3</v>
      </c>
      <c r="I5">
        <f t="shared" si="1"/>
        <v>105.66665</v>
      </c>
      <c r="J5">
        <f t="shared" si="2"/>
        <v>0.76337704089004488</v>
      </c>
      <c r="L5">
        <v>0.01</v>
      </c>
      <c r="M5">
        <f>J5/15/0.023</f>
        <v>2.2126870750436085</v>
      </c>
      <c r="N5">
        <f t="shared" si="4"/>
        <v>3.6878117917393474</v>
      </c>
    </row>
    <row r="6" spans="1:16" x14ac:dyDescent="0.3">
      <c r="A6">
        <v>0.1</v>
      </c>
      <c r="B6">
        <v>146</v>
      </c>
      <c r="C6">
        <v>156</v>
      </c>
      <c r="D6">
        <v>135</v>
      </c>
      <c r="F6">
        <f>AVERAGE(B6:D6)</f>
        <v>145.66666666666666</v>
      </c>
      <c r="G6">
        <v>6492</v>
      </c>
      <c r="H6">
        <f t="shared" ref="H6:H7" si="5">A6*5/G6*1000</f>
        <v>7.7017868145409743E-2</v>
      </c>
      <c r="I6">
        <f t="shared" si="1"/>
        <v>56.333316666666668</v>
      </c>
      <c r="J6">
        <f>I6*H6</f>
        <v>4.3386719552269462</v>
      </c>
      <c r="L6">
        <v>0.1</v>
      </c>
      <c r="M6">
        <f t="shared" ref="M6:M7" si="6">J6/15/0.023</f>
        <v>12.575860739788249</v>
      </c>
      <c r="N6">
        <f t="shared" si="4"/>
        <v>20.959767899647083</v>
      </c>
      <c r="P6">
        <f>N6*3.008351/$N$5</f>
        <v>17.098035984892761</v>
      </c>
    </row>
    <row r="7" spans="1:16" x14ac:dyDescent="0.3">
      <c r="A7">
        <v>1</v>
      </c>
      <c r="B7">
        <v>114</v>
      </c>
      <c r="C7">
        <v>117</v>
      </c>
      <c r="D7">
        <v>123</v>
      </c>
      <c r="F7">
        <f>AVERAGE(B7:D7)</f>
        <v>118</v>
      </c>
      <c r="G7">
        <v>5925</v>
      </c>
      <c r="H7">
        <f t="shared" si="5"/>
        <v>0.84388185654008441</v>
      </c>
      <c r="I7">
        <f>AVERAGE(B16:D16)</f>
        <v>28.666650000000004</v>
      </c>
      <c r="J7">
        <f t="shared" si="2"/>
        <v>24.191265822784814</v>
      </c>
      <c r="L7">
        <v>1</v>
      </c>
      <c r="M7">
        <f t="shared" si="6"/>
        <v>70.119611080535691</v>
      </c>
      <c r="N7">
        <f t="shared" si="4"/>
        <v>116.86601846755948</v>
      </c>
      <c r="P7">
        <f>N7*3.008351/$N$5</f>
        <v>95.334041805067841</v>
      </c>
    </row>
    <row r="10" spans="1:16" x14ac:dyDescent="0.3">
      <c r="A10" t="s">
        <v>2</v>
      </c>
      <c r="B10">
        <v>9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103.66665</v>
      </c>
      <c r="C14">
        <f t="shared" ref="C14:D14" si="7">C5-$E$2</f>
        <v>109.66665</v>
      </c>
      <c r="D14">
        <f t="shared" si="7"/>
        <v>103.66665</v>
      </c>
    </row>
    <row r="15" spans="1:16" x14ac:dyDescent="0.3">
      <c r="A15">
        <v>0.1</v>
      </c>
      <c r="B15">
        <f t="shared" ref="B15:D15" si="8">B6-$E$2</f>
        <v>56.666650000000004</v>
      </c>
      <c r="C15">
        <f t="shared" si="8"/>
        <v>66.666650000000004</v>
      </c>
      <c r="D15">
        <f t="shared" si="8"/>
        <v>45.666650000000004</v>
      </c>
    </row>
    <row r="16" spans="1:16" x14ac:dyDescent="0.3">
      <c r="A16">
        <v>1</v>
      </c>
      <c r="B16">
        <f t="shared" ref="B16:D16" si="9">B7-$E$2</f>
        <v>24.666650000000004</v>
      </c>
      <c r="C16">
        <f t="shared" si="9"/>
        <v>27.666650000000004</v>
      </c>
      <c r="D16">
        <f t="shared" si="9"/>
        <v>33.666650000000004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84</v>
      </c>
      <c r="C2">
        <v>107</v>
      </c>
      <c r="D2">
        <v>105</v>
      </c>
      <c r="E2">
        <v>89.333349999999996</v>
      </c>
      <c r="F2">
        <f>AVERAGE(B2:D2)</f>
        <v>98.666666666666671</v>
      </c>
      <c r="G2">
        <v>6639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2115</v>
      </c>
      <c r="C5">
        <v>2169</v>
      </c>
      <c r="D5">
        <v>2140</v>
      </c>
      <c r="F5">
        <f>AVERAGE(B5:D5)</f>
        <v>2141.3333333333335</v>
      </c>
      <c r="G5">
        <v>6840</v>
      </c>
      <c r="H5">
        <f>A5*5/G5*1000</f>
        <v>7.3099415204678367E-3</v>
      </c>
      <c r="I5">
        <f t="shared" si="1"/>
        <v>2051.9999833333336</v>
      </c>
      <c r="J5">
        <f t="shared" si="2"/>
        <v>14.999999878167644</v>
      </c>
      <c r="L5">
        <v>0.01</v>
      </c>
      <c r="M5">
        <f>J5/15/0.023</f>
        <v>43.478260516427952</v>
      </c>
      <c r="N5">
        <f t="shared" si="4"/>
        <v>72.463767527379915</v>
      </c>
    </row>
    <row r="6" spans="1:16" x14ac:dyDescent="0.3">
      <c r="A6">
        <v>0.1</v>
      </c>
      <c r="B6">
        <v>1041</v>
      </c>
      <c r="C6">
        <v>1094</v>
      </c>
      <c r="D6">
        <v>1095</v>
      </c>
      <c r="F6">
        <f>AVERAGE(B6:D6)</f>
        <v>1076.6666666666667</v>
      </c>
      <c r="G6">
        <v>6931</v>
      </c>
      <c r="H6">
        <f t="shared" ref="H6:H7" si="5">A6*5/G6*1000</f>
        <v>7.2139662386380032E-2</v>
      </c>
      <c r="I6">
        <f t="shared" si="1"/>
        <v>987.33331666666663</v>
      </c>
      <c r="J6">
        <f>I6*H6</f>
        <v>71.225892127158176</v>
      </c>
      <c r="L6">
        <v>0.1</v>
      </c>
      <c r="M6">
        <f t="shared" ref="M6:M7" si="6">J6/15/0.023</f>
        <v>206.45186123813963</v>
      </c>
      <c r="N6">
        <f t="shared" si="4"/>
        <v>344.08643539689939</v>
      </c>
      <c r="P6">
        <f>N6*48.59059/$N$5</f>
        <v>230.72720998966739</v>
      </c>
    </row>
    <row r="7" spans="1:16" x14ac:dyDescent="0.3">
      <c r="A7">
        <v>1</v>
      </c>
      <c r="B7">
        <v>468</v>
      </c>
      <c r="C7">
        <v>416</v>
      </c>
      <c r="D7">
        <v>410</v>
      </c>
      <c r="F7">
        <f>AVERAGE(B7:D7)</f>
        <v>431.33333333333331</v>
      </c>
      <c r="G7">
        <v>6515</v>
      </c>
      <c r="H7">
        <f t="shared" si="5"/>
        <v>0.76745970836531086</v>
      </c>
      <c r="I7">
        <f>AVERAGE(B16:D16)</f>
        <v>341.99998333333332</v>
      </c>
      <c r="J7">
        <f t="shared" si="2"/>
        <v>262.47120746994113</v>
      </c>
      <c r="L7">
        <v>1</v>
      </c>
      <c r="M7">
        <f t="shared" si="6"/>
        <v>760.78610860852496</v>
      </c>
      <c r="N7">
        <f t="shared" si="4"/>
        <v>1267.9768476808749</v>
      </c>
      <c r="P7">
        <f>N7*48.59059/$N$5</f>
        <v>850.24206217092262</v>
      </c>
    </row>
    <row r="10" spans="1:16" x14ac:dyDescent="0.3">
      <c r="A10" t="s">
        <v>2</v>
      </c>
      <c r="B10">
        <v>9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2025.6666500000001</v>
      </c>
      <c r="C14">
        <f t="shared" ref="C14:D14" si="7">C5-$E$2</f>
        <v>2079.6666500000001</v>
      </c>
      <c r="D14">
        <f t="shared" si="7"/>
        <v>2050.6666500000001</v>
      </c>
    </row>
    <row r="15" spans="1:16" x14ac:dyDescent="0.3">
      <c r="A15">
        <v>0.1</v>
      </c>
      <c r="B15">
        <f t="shared" ref="B15:D15" si="8">B6-$E$2</f>
        <v>951.66665</v>
      </c>
      <c r="C15">
        <f t="shared" si="8"/>
        <v>1004.66665</v>
      </c>
      <c r="D15">
        <f t="shared" si="8"/>
        <v>1005.66665</v>
      </c>
    </row>
    <row r="16" spans="1:16" x14ac:dyDescent="0.3">
      <c r="A16">
        <v>1</v>
      </c>
      <c r="B16">
        <f t="shared" ref="B16:D16" si="9">B7-$E$2</f>
        <v>378.66665</v>
      </c>
      <c r="C16">
        <f t="shared" si="9"/>
        <v>326.66665</v>
      </c>
      <c r="D16">
        <f t="shared" si="9"/>
        <v>320.66665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2019-05-31T05:57:25Z</dcterms:modified>
</cp:coreProperties>
</file>