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nston Mak\Documents\Winston\Academia\02_Mphil_Report_Data_BackUp_2018\Report Reference\26_Student Report_06052019-10052019\Uridine_condep\30 uM\"/>
    </mc:Choice>
  </mc:AlternateContent>
  <xr:revisionPtr revIDLastSave="0" documentId="13_ncr:1_{4CBD2963-A606-411B-B098-EBE8E5B9A165}" xr6:coauthVersionLast="43" xr6:coauthVersionMax="43" xr10:uidLastSave="{00000000-0000-0000-0000-000000000000}"/>
  <bookViews>
    <workbookView xWindow="-108" yWindow="-108" windowWidth="23256" windowHeight="12576" activeTab="2" xr2:uid="{2B1BFF4D-2481-426D-807D-F1DD13B7A61B}"/>
  </bookViews>
  <sheets>
    <sheet name="ENT 1_C21_CD_N=10" sheetId="3" r:id="rId1"/>
    <sheet name="ENT 1_withoutC21_CD_N=10" sheetId="5" r:id="rId2"/>
    <sheet name="ENT 2_C21_CD_N=10" sheetId="6" r:id="rId3"/>
    <sheet name="ENT 2_withoutC21_CD_N=10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4" i="6" l="1"/>
  <c r="M5" i="6"/>
  <c r="M3" i="6"/>
  <c r="E2" i="6"/>
  <c r="E2" i="7"/>
  <c r="F2" i="7"/>
  <c r="F2" i="6"/>
  <c r="M4" i="3"/>
  <c r="M5" i="3"/>
  <c r="M3" i="3"/>
  <c r="M4" i="5"/>
  <c r="M5" i="5"/>
  <c r="M3" i="5"/>
  <c r="E2" i="5" l="1"/>
  <c r="E2" i="3"/>
  <c r="D12" i="3" s="1"/>
  <c r="F3" i="5"/>
  <c r="F2" i="5"/>
  <c r="F2" i="3"/>
  <c r="F3" i="3"/>
  <c r="F4" i="3"/>
  <c r="F5" i="3"/>
  <c r="B12" i="3"/>
  <c r="C12" i="3"/>
  <c r="B13" i="3"/>
  <c r="C13" i="3"/>
  <c r="D13" i="3"/>
  <c r="B14" i="3"/>
  <c r="C14" i="3"/>
  <c r="D14" i="3"/>
  <c r="C12" i="6" l="1"/>
  <c r="D12" i="6"/>
  <c r="C13" i="6"/>
  <c r="D13" i="6"/>
  <c r="C14" i="6"/>
  <c r="D14" i="6"/>
  <c r="B13" i="6"/>
  <c r="B14" i="6"/>
  <c r="B12" i="6"/>
  <c r="B13" i="7"/>
  <c r="C13" i="7"/>
  <c r="D13" i="7"/>
  <c r="B14" i="7"/>
  <c r="C14" i="7"/>
  <c r="D14" i="7"/>
  <c r="C12" i="7"/>
  <c r="D12" i="7"/>
  <c r="B12" i="7"/>
  <c r="B13" i="5"/>
  <c r="C13" i="5"/>
  <c r="D13" i="5"/>
  <c r="B14" i="5"/>
  <c r="C14" i="5"/>
  <c r="D14" i="5"/>
  <c r="C12" i="5"/>
  <c r="D12" i="5"/>
  <c r="B12" i="5"/>
  <c r="I4" i="7" l="1"/>
  <c r="I5" i="7"/>
  <c r="F4" i="5"/>
  <c r="F5" i="5"/>
  <c r="H3" i="3"/>
  <c r="I4" i="6"/>
  <c r="I5" i="6"/>
  <c r="I6" i="6"/>
  <c r="J6" i="6" s="1"/>
  <c r="M6" i="6" s="1"/>
  <c r="N6" i="6" s="1"/>
  <c r="I3" i="6"/>
  <c r="J7" i="7"/>
  <c r="M7" i="7" s="1"/>
  <c r="N7" i="7" s="1"/>
  <c r="I7" i="7"/>
  <c r="H7" i="7"/>
  <c r="F7" i="7"/>
  <c r="I6" i="7"/>
  <c r="J6" i="7" s="1"/>
  <c r="M6" i="7" s="1"/>
  <c r="N6" i="7" s="1"/>
  <c r="H6" i="7"/>
  <c r="F6" i="7"/>
  <c r="H5" i="7"/>
  <c r="F5" i="7"/>
  <c r="H4" i="7"/>
  <c r="F4" i="7"/>
  <c r="H3" i="7"/>
  <c r="F3" i="7"/>
  <c r="J7" i="6"/>
  <c r="M7" i="6" s="1"/>
  <c r="N7" i="6" s="1"/>
  <c r="I7" i="6"/>
  <c r="H7" i="6"/>
  <c r="F7" i="6"/>
  <c r="H6" i="6"/>
  <c r="F6" i="6"/>
  <c r="H5" i="6"/>
  <c r="F5" i="6"/>
  <c r="H4" i="6"/>
  <c r="F4" i="6"/>
  <c r="H3" i="6"/>
  <c r="F3" i="6"/>
  <c r="I3" i="5"/>
  <c r="I7" i="5"/>
  <c r="H7" i="5"/>
  <c r="J7" i="5" s="1"/>
  <c r="M7" i="5" s="1"/>
  <c r="N7" i="5" s="1"/>
  <c r="F7" i="5"/>
  <c r="I6" i="5"/>
  <c r="H6" i="5"/>
  <c r="F6" i="5"/>
  <c r="H5" i="5"/>
  <c r="H4" i="5"/>
  <c r="H3" i="5"/>
  <c r="I3" i="3"/>
  <c r="J6" i="5" l="1"/>
  <c r="M6" i="5" s="1"/>
  <c r="N6" i="5" s="1"/>
  <c r="J4" i="7"/>
  <c r="M4" i="7" s="1"/>
  <c r="I3" i="7"/>
  <c r="J3" i="7" s="1"/>
  <c r="M3" i="7" s="1"/>
  <c r="I5" i="5"/>
  <c r="J5" i="5" s="1"/>
  <c r="J5" i="7"/>
  <c r="M5" i="7" s="1"/>
  <c r="J3" i="6"/>
  <c r="J4" i="6"/>
  <c r="J5" i="6"/>
  <c r="J3" i="5"/>
  <c r="I4" i="5"/>
  <c r="J4" i="5" s="1"/>
  <c r="N5" i="6" l="1"/>
  <c r="N3" i="6"/>
  <c r="N4" i="6"/>
  <c r="N3" i="7"/>
  <c r="N4" i="7"/>
  <c r="N5" i="7"/>
  <c r="N4" i="5"/>
  <c r="N3" i="5"/>
  <c r="N5" i="5"/>
  <c r="H7" i="3"/>
  <c r="F7" i="3"/>
  <c r="H6" i="3"/>
  <c r="F6" i="3"/>
  <c r="H5" i="3"/>
  <c r="H4" i="3"/>
  <c r="I5" i="3" l="1"/>
  <c r="J5" i="3" s="1"/>
  <c r="I7" i="3"/>
  <c r="J7" i="3" s="1"/>
  <c r="M7" i="3" s="1"/>
  <c r="N5" i="3" l="1"/>
  <c r="N7" i="3"/>
  <c r="I4" i="3"/>
  <c r="J4" i="3" s="1"/>
  <c r="I6" i="3"/>
  <c r="J6" i="3" s="1"/>
  <c r="M6" i="3" s="1"/>
  <c r="J3" i="3"/>
  <c r="N3" i="3" l="1"/>
  <c r="N6" i="3"/>
  <c r="N4" i="3"/>
</calcChain>
</file>

<file path=xl/sharedStrings.xml><?xml version="1.0" encoding="utf-8"?>
<sst xmlns="http://schemas.openxmlformats.org/spreadsheetml/2006/main" count="48" uniqueCount="12">
  <si>
    <t>ENT1</t>
    <phoneticPr fontId="1" type="noConversion"/>
  </si>
  <si>
    <t>DY</t>
    <phoneticPr fontId="1" type="noConversion"/>
  </si>
  <si>
    <t>Bg</t>
    <phoneticPr fontId="1" type="noConversion"/>
  </si>
  <si>
    <t>ref</t>
    <phoneticPr fontId="1" type="noConversion"/>
  </si>
  <si>
    <t>Reading (cpm)</t>
    <phoneticPr fontId="1" type="noConversion"/>
  </si>
  <si>
    <t>Reading average</t>
    <phoneticPr fontId="1" type="noConversion"/>
  </si>
  <si>
    <t>p mol</t>
    <phoneticPr fontId="1" type="noConversion"/>
  </si>
  <si>
    <t>total p mol</t>
    <phoneticPr fontId="1" type="noConversion"/>
  </si>
  <si>
    <t>Reading average - Bg</t>
    <phoneticPr fontId="1" type="noConversion"/>
  </si>
  <si>
    <t>Prism</t>
    <phoneticPr fontId="1" type="noConversion"/>
  </si>
  <si>
    <t xml:space="preserve">/ 15 min/ 0.009 mg protein </t>
    <phoneticPr fontId="1" type="noConversion"/>
  </si>
  <si>
    <t>Triton X100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</si>
</sst>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6CCF6-D4A4-40EA-B11F-455CB5693710}">
  <dimension ref="A1:N16"/>
  <sheetViews>
    <sheetView workbookViewId="0">
      <selection activeCell="N3" sqref="N3:N5"/>
    </sheetView>
  </sheetViews>
  <sheetFormatPr defaultRowHeight="16.2" x14ac:dyDescent="0.3"/>
  <cols>
    <col min="8" max="8" width="13.33203125" bestFit="1" customWidth="1"/>
  </cols>
  <sheetData>
    <row r="1" spans="1:14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</row>
    <row r="2" spans="1:14" x14ac:dyDescent="0.3">
      <c r="A2" t="s">
        <v>1</v>
      </c>
      <c r="B2">
        <v>233</v>
      </c>
      <c r="C2">
        <v>199</v>
      </c>
      <c r="D2">
        <v>215</v>
      </c>
      <c r="E2">
        <f>(215.6667+211.6667)/2</f>
        <v>213.66669999999999</v>
      </c>
      <c r="F2">
        <f>AVERAGE(B2:D2)</f>
        <v>215.66666666666666</v>
      </c>
      <c r="G2">
        <v>6607</v>
      </c>
    </row>
    <row r="3" spans="1:14" x14ac:dyDescent="0.3">
      <c r="A3">
        <v>1E-4</v>
      </c>
      <c r="B3">
        <v>6742</v>
      </c>
      <c r="C3">
        <v>6402</v>
      </c>
      <c r="D3">
        <v>5708</v>
      </c>
      <c r="F3">
        <f>AVERAGE(B3:D3)</f>
        <v>6284</v>
      </c>
      <c r="G3">
        <v>8273</v>
      </c>
      <c r="H3">
        <f>A3*5/G3*1000</f>
        <v>6.0437567992263992E-5</v>
      </c>
      <c r="I3">
        <f>AVERAGE(B12:D12)</f>
        <v>6070.3333000000011</v>
      </c>
      <c r="J3">
        <f>I3*H3</f>
        <v>0.36687618155445434</v>
      </c>
      <c r="L3">
        <v>1E-4</v>
      </c>
      <c r="M3">
        <f>J3/15/0.026</f>
        <v>0.94070815783193429</v>
      </c>
      <c r="N3">
        <f>M3/300*500</f>
        <v>1.5678469297198905</v>
      </c>
    </row>
    <row r="4" spans="1:14" x14ac:dyDescent="0.3">
      <c r="A4">
        <v>1E-3</v>
      </c>
      <c r="B4">
        <v>5102</v>
      </c>
      <c r="C4">
        <v>5414</v>
      </c>
      <c r="D4">
        <v>4533</v>
      </c>
      <c r="F4">
        <f>AVERAGE(B4:D4)</f>
        <v>5016.333333333333</v>
      </c>
      <c r="G4">
        <v>6866</v>
      </c>
      <c r="H4">
        <f>A4*5/G4*1000</f>
        <v>7.2822604136323912E-4</v>
      </c>
      <c r="I4">
        <f t="shared" ref="I4:I7" si="0">AVERAGE(B13:D13)</f>
        <v>4802.6666333333333</v>
      </c>
      <c r="J4">
        <f t="shared" ref="J4:J7" si="1">I4*H4</f>
        <v>3.4974269103796485</v>
      </c>
      <c r="L4">
        <v>1E-3</v>
      </c>
      <c r="M4">
        <f t="shared" ref="M4:M5" si="2">J4/15/0.026</f>
        <v>8.9677613086657662</v>
      </c>
      <c r="N4">
        <f t="shared" ref="N4:N7" si="3">M4/300*500</f>
        <v>14.946268847776278</v>
      </c>
    </row>
    <row r="5" spans="1:14" x14ac:dyDescent="0.3">
      <c r="A5">
        <v>0.01</v>
      </c>
      <c r="B5">
        <v>4641</v>
      </c>
      <c r="C5">
        <v>4303</v>
      </c>
      <c r="D5">
        <v>4534</v>
      </c>
      <c r="F5">
        <f>AVERAGE(B5:D5)</f>
        <v>4492.666666666667</v>
      </c>
      <c r="G5">
        <v>6910</v>
      </c>
      <c r="H5">
        <f>A5*5/G5*1000</f>
        <v>7.2358900144717806E-3</v>
      </c>
      <c r="I5">
        <f t="shared" si="0"/>
        <v>4278.9999666666672</v>
      </c>
      <c r="J5">
        <f t="shared" si="1"/>
        <v>30.96237313072842</v>
      </c>
      <c r="L5">
        <v>0.01</v>
      </c>
      <c r="M5">
        <f t="shared" si="2"/>
        <v>79.390700335201089</v>
      </c>
      <c r="N5">
        <f>M5/300*500</f>
        <v>132.3178338920018</v>
      </c>
    </row>
    <row r="6" spans="1:14" x14ac:dyDescent="0.3">
      <c r="A6">
        <v>0.1</v>
      </c>
      <c r="F6" t="e">
        <f t="shared" ref="F6:F7" si="4">AVERAGE(B6:C6)</f>
        <v>#DIV/0!</v>
      </c>
      <c r="H6" t="e">
        <f t="shared" ref="H6:H7" si="5">A6*5/G6*1000</f>
        <v>#DIV/0!</v>
      </c>
      <c r="I6" t="e">
        <f t="shared" si="0"/>
        <v>#DIV/0!</v>
      </c>
      <c r="J6" t="e">
        <f t="shared" si="1"/>
        <v>#DIV/0!</v>
      </c>
      <c r="L6">
        <v>0.1</v>
      </c>
      <c r="M6" t="e">
        <f t="shared" ref="M6:M7" si="6">J6/15/0.015</f>
        <v>#DIV/0!</v>
      </c>
      <c r="N6" t="e">
        <f t="shared" si="3"/>
        <v>#DIV/0!</v>
      </c>
    </row>
    <row r="7" spans="1:14" x14ac:dyDescent="0.3">
      <c r="A7">
        <v>1</v>
      </c>
      <c r="F7" t="e">
        <f t="shared" si="4"/>
        <v>#DIV/0!</v>
      </c>
      <c r="H7" t="e">
        <f t="shared" si="5"/>
        <v>#DIV/0!</v>
      </c>
      <c r="I7" t="e">
        <f t="shared" si="0"/>
        <v>#DIV/0!</v>
      </c>
      <c r="J7" t="e">
        <f t="shared" si="1"/>
        <v>#DIV/0!</v>
      </c>
      <c r="L7">
        <v>1</v>
      </c>
      <c r="M7" t="e">
        <f t="shared" si="6"/>
        <v>#DIV/0!</v>
      </c>
      <c r="N7" t="e">
        <f t="shared" si="3"/>
        <v>#DIV/0!</v>
      </c>
    </row>
    <row r="10" spans="1:14" x14ac:dyDescent="0.3">
      <c r="A10" t="s">
        <v>2</v>
      </c>
      <c r="B10">
        <v>15</v>
      </c>
    </row>
    <row r="12" spans="1:14" x14ac:dyDescent="0.3">
      <c r="A12">
        <v>1E-4</v>
      </c>
      <c r="B12">
        <f t="shared" ref="B12:D14" si="7">B3-$E$2</f>
        <v>6528.3333000000002</v>
      </c>
      <c r="C12">
        <f t="shared" si="7"/>
        <v>6188.3333000000002</v>
      </c>
      <c r="D12">
        <f t="shared" si="7"/>
        <v>5494.3333000000002</v>
      </c>
    </row>
    <row r="13" spans="1:14" x14ac:dyDescent="0.3">
      <c r="A13">
        <v>1E-3</v>
      </c>
      <c r="B13">
        <f t="shared" si="7"/>
        <v>4888.3333000000002</v>
      </c>
      <c r="C13">
        <f t="shared" si="7"/>
        <v>5200.3333000000002</v>
      </c>
      <c r="D13">
        <f t="shared" si="7"/>
        <v>4319.3333000000002</v>
      </c>
    </row>
    <row r="14" spans="1:14" x14ac:dyDescent="0.3">
      <c r="A14">
        <v>0.01</v>
      </c>
      <c r="B14">
        <f t="shared" si="7"/>
        <v>4427.3333000000002</v>
      </c>
      <c r="C14">
        <f t="shared" si="7"/>
        <v>4089.3333000000002</v>
      </c>
      <c r="D14">
        <f t="shared" si="7"/>
        <v>4320.3333000000002</v>
      </c>
    </row>
    <row r="15" spans="1:14" x14ac:dyDescent="0.3">
      <c r="A15">
        <v>0.1</v>
      </c>
    </row>
    <row r="16" spans="1:14" x14ac:dyDescent="0.3">
      <c r="A16">
        <v>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E7714A-8906-40AC-A769-0F6D5F18A9C4}">
  <dimension ref="A1:N16"/>
  <sheetViews>
    <sheetView workbookViewId="0">
      <selection activeCell="N3" sqref="N3:N5"/>
    </sheetView>
  </sheetViews>
  <sheetFormatPr defaultRowHeight="16.2" x14ac:dyDescent="0.3"/>
  <cols>
    <col min="8" max="8" width="13.33203125" bestFit="1" customWidth="1"/>
  </cols>
  <sheetData>
    <row r="1" spans="1:14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</row>
    <row r="2" spans="1:14" x14ac:dyDescent="0.3">
      <c r="A2" t="s">
        <v>1</v>
      </c>
      <c r="B2">
        <v>215</v>
      </c>
      <c r="C2">
        <v>203</v>
      </c>
      <c r="D2">
        <v>217</v>
      </c>
      <c r="E2">
        <f>(215.6667+211.6667)/2</f>
        <v>213.66669999999999</v>
      </c>
      <c r="F2">
        <f>AVERAGE(B2:D2)</f>
        <v>211.66666666666666</v>
      </c>
      <c r="G2">
        <v>6353</v>
      </c>
    </row>
    <row r="3" spans="1:14" x14ac:dyDescent="0.3">
      <c r="A3">
        <v>1E-4</v>
      </c>
      <c r="B3">
        <v>17427</v>
      </c>
      <c r="C3">
        <v>18606</v>
      </c>
      <c r="D3">
        <v>18075</v>
      </c>
      <c r="F3">
        <f>AVERAGE(B3:D3)</f>
        <v>18036</v>
      </c>
      <c r="G3">
        <v>6806</v>
      </c>
      <c r="H3">
        <f>A3*5/G3*1000</f>
        <v>7.3464590067587429E-5</v>
      </c>
      <c r="I3">
        <f>AVERAGE(B12:D12)</f>
        <v>17822.333299999998</v>
      </c>
      <c r="J3">
        <f>I3*H3</f>
        <v>1.3093104099324127</v>
      </c>
      <c r="L3">
        <v>1E-4</v>
      </c>
      <c r="M3">
        <f>J3/15/0.026</f>
        <v>3.357206179313879</v>
      </c>
      <c r="N3">
        <f>M3/300*500</f>
        <v>5.595343632189798</v>
      </c>
    </row>
    <row r="4" spans="1:14" x14ac:dyDescent="0.3">
      <c r="A4">
        <v>1E-3</v>
      </c>
      <c r="B4">
        <v>16046</v>
      </c>
      <c r="C4">
        <v>16214</v>
      </c>
      <c r="D4">
        <v>16622</v>
      </c>
      <c r="F4">
        <f>AVERAGE(B4:D4)</f>
        <v>16294</v>
      </c>
      <c r="G4">
        <v>6626</v>
      </c>
      <c r="H4">
        <f>A4*5/G4*1000</f>
        <v>7.5460307878056135E-4</v>
      </c>
      <c r="I4">
        <f t="shared" ref="I4:I7" si="0">AVERAGE(B13:D13)</f>
        <v>16080.333299999998</v>
      </c>
      <c r="J4">
        <f t="shared" ref="J4:J7" si="1">I4*H4</f>
        <v>12.134269015997583</v>
      </c>
      <c r="L4">
        <v>1E-3</v>
      </c>
      <c r="M4">
        <f t="shared" ref="M4:M5" si="2">J4/15/0.026</f>
        <v>31.113510297429706</v>
      </c>
      <c r="N4">
        <f t="shared" ref="N4:N7" si="3">M4/300*500</f>
        <v>51.855850495716176</v>
      </c>
    </row>
    <row r="5" spans="1:14" x14ac:dyDescent="0.3">
      <c r="A5">
        <v>0.01</v>
      </c>
      <c r="B5">
        <v>10674</v>
      </c>
      <c r="C5">
        <v>10565</v>
      </c>
      <c r="D5">
        <v>9602</v>
      </c>
      <c r="F5">
        <f>AVERAGE(B5:D5)</f>
        <v>10280.333333333334</v>
      </c>
      <c r="G5">
        <v>6839</v>
      </c>
      <c r="H5">
        <f>A5*5/G5*1000</f>
        <v>7.3110103816347418E-3</v>
      </c>
      <c r="I5">
        <f t="shared" si="0"/>
        <v>10066.666633333334</v>
      </c>
      <c r="J5">
        <f t="shared" si="1"/>
        <v>73.597504264756054</v>
      </c>
      <c r="L5">
        <v>0.01</v>
      </c>
      <c r="M5">
        <f t="shared" si="2"/>
        <v>188.71154939681043</v>
      </c>
      <c r="N5">
        <f t="shared" si="3"/>
        <v>314.51924899468401</v>
      </c>
    </row>
    <row r="6" spans="1:14" x14ac:dyDescent="0.3">
      <c r="A6">
        <v>0.1</v>
      </c>
      <c r="F6" t="e">
        <f t="shared" ref="F6:F7" si="4">AVERAGE(B6:C6)</f>
        <v>#DIV/0!</v>
      </c>
      <c r="H6" t="e">
        <f>A6*5/G6*1000</f>
        <v>#DIV/0!</v>
      </c>
      <c r="I6" t="e">
        <f t="shared" si="0"/>
        <v>#DIV/0!</v>
      </c>
      <c r="J6" t="e">
        <f t="shared" si="1"/>
        <v>#DIV/0!</v>
      </c>
      <c r="L6">
        <v>0.1</v>
      </c>
      <c r="M6" t="e">
        <f t="shared" ref="M6:M7" si="5">J6/15/0.015</f>
        <v>#DIV/0!</v>
      </c>
      <c r="N6" t="e">
        <f t="shared" si="3"/>
        <v>#DIV/0!</v>
      </c>
    </row>
    <row r="7" spans="1:14" x14ac:dyDescent="0.3">
      <c r="A7">
        <v>1</v>
      </c>
      <c r="F7" t="e">
        <f t="shared" si="4"/>
        <v>#DIV/0!</v>
      </c>
      <c r="H7" t="e">
        <f>A7*5/G7*1000</f>
        <v>#DIV/0!</v>
      </c>
      <c r="I7" t="e">
        <f t="shared" si="0"/>
        <v>#DIV/0!</v>
      </c>
      <c r="J7" t="e">
        <f t="shared" si="1"/>
        <v>#DIV/0!</v>
      </c>
      <c r="L7">
        <v>1</v>
      </c>
      <c r="M7" t="e">
        <f t="shared" si="5"/>
        <v>#DIV/0!</v>
      </c>
      <c r="N7" t="e">
        <f t="shared" si="3"/>
        <v>#DIV/0!</v>
      </c>
    </row>
    <row r="10" spans="1:14" x14ac:dyDescent="0.3">
      <c r="A10" t="s">
        <v>2</v>
      </c>
      <c r="B10">
        <v>15</v>
      </c>
    </row>
    <row r="12" spans="1:14" x14ac:dyDescent="0.3">
      <c r="A12">
        <v>1E-4</v>
      </c>
      <c r="B12">
        <f t="shared" ref="B12:D14" si="6">B3-$E$2</f>
        <v>17213.333299999998</v>
      </c>
      <c r="C12">
        <f t="shared" si="6"/>
        <v>18392.333299999998</v>
      </c>
      <c r="D12">
        <f t="shared" si="6"/>
        <v>17861.333299999998</v>
      </c>
    </row>
    <row r="13" spans="1:14" x14ac:dyDescent="0.3">
      <c r="A13">
        <v>1E-3</v>
      </c>
      <c r="B13">
        <f t="shared" si="6"/>
        <v>15832.3333</v>
      </c>
      <c r="C13">
        <f t="shared" si="6"/>
        <v>16000.3333</v>
      </c>
      <c r="D13">
        <f t="shared" si="6"/>
        <v>16408.333299999998</v>
      </c>
    </row>
    <row r="14" spans="1:14" x14ac:dyDescent="0.3">
      <c r="A14">
        <v>0.01</v>
      </c>
      <c r="B14">
        <f t="shared" si="6"/>
        <v>10460.3333</v>
      </c>
      <c r="C14">
        <f t="shared" si="6"/>
        <v>10351.3333</v>
      </c>
      <c r="D14">
        <f t="shared" si="6"/>
        <v>9388.3333000000002</v>
      </c>
    </row>
    <row r="15" spans="1:14" x14ac:dyDescent="0.3">
      <c r="A15">
        <v>0.1</v>
      </c>
    </row>
    <row r="16" spans="1:14" x14ac:dyDescent="0.3">
      <c r="A16">
        <v>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02E74-9B5E-44A8-BF3C-42EE27970D62}">
  <dimension ref="A1:N16"/>
  <sheetViews>
    <sheetView tabSelected="1" workbookViewId="0">
      <selection activeCell="N3" sqref="N3:N5"/>
    </sheetView>
  </sheetViews>
  <sheetFormatPr defaultRowHeight="16.2" x14ac:dyDescent="0.3"/>
  <cols>
    <col min="8" max="8" width="13.33203125" bestFit="1" customWidth="1"/>
  </cols>
  <sheetData>
    <row r="1" spans="1:14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</row>
    <row r="2" spans="1:14" x14ac:dyDescent="0.3">
      <c r="A2" t="s">
        <v>1</v>
      </c>
      <c r="B2">
        <v>80</v>
      </c>
      <c r="C2">
        <v>97</v>
      </c>
      <c r="D2">
        <v>123</v>
      </c>
      <c r="E2">
        <f>(100+110.6667)/2</f>
        <v>105.33335</v>
      </c>
      <c r="F2">
        <f>AVERAGE(B2:D2)</f>
        <v>100</v>
      </c>
      <c r="G2">
        <v>6563</v>
      </c>
    </row>
    <row r="3" spans="1:14" x14ac:dyDescent="0.3">
      <c r="A3">
        <v>1E-4</v>
      </c>
      <c r="B3">
        <v>493</v>
      </c>
      <c r="C3">
        <v>550</v>
      </c>
      <c r="D3">
        <v>516</v>
      </c>
      <c r="F3">
        <f>AVERAGE(B3:D3)</f>
        <v>519.66666666666663</v>
      </c>
      <c r="G3">
        <v>6876</v>
      </c>
      <c r="H3">
        <f>A3*5/G3*1000</f>
        <v>7.2716695753344965E-5</v>
      </c>
      <c r="I3">
        <f>AVERAGE(B12:D12)</f>
        <v>414.33331666666663</v>
      </c>
      <c r="J3">
        <f>I3*H3</f>
        <v>3.0128949728524333E-2</v>
      </c>
      <c r="L3">
        <v>1E-4</v>
      </c>
      <c r="M3">
        <f>J3/15/0.025</f>
        <v>8.034386594273156E-2</v>
      </c>
      <c r="N3">
        <f>M3/300*500</f>
        <v>0.13390644323788595</v>
      </c>
    </row>
    <row r="4" spans="1:14" x14ac:dyDescent="0.3">
      <c r="A4">
        <v>1E-3</v>
      </c>
      <c r="B4">
        <v>493</v>
      </c>
      <c r="C4">
        <v>533</v>
      </c>
      <c r="D4">
        <v>412</v>
      </c>
      <c r="F4">
        <f t="shared" ref="F4:F5" si="0">AVERAGE(B4:D4)</f>
        <v>479.33333333333331</v>
      </c>
      <c r="G4">
        <v>5990</v>
      </c>
      <c r="H4">
        <f>A4*5/G4*1000</f>
        <v>8.3472454090150253E-4</v>
      </c>
      <c r="I4">
        <f t="shared" ref="I4:I7" si="1">AVERAGE(B13:D13)</f>
        <v>373.99998333333332</v>
      </c>
      <c r="J4">
        <f t="shared" ref="J4:J7" si="2">I4*H4</f>
        <v>0.31218696438508625</v>
      </c>
      <c r="L4">
        <v>1E-3</v>
      </c>
      <c r="M4">
        <f t="shared" ref="M4:M5" si="3">J4/15/0.025</f>
        <v>0.83249857169356323</v>
      </c>
      <c r="N4">
        <f t="shared" ref="N4:N7" si="4">M4/300*500</f>
        <v>1.3874976194892721</v>
      </c>
    </row>
    <row r="5" spans="1:14" x14ac:dyDescent="0.3">
      <c r="A5">
        <v>0.01</v>
      </c>
      <c r="B5">
        <v>452</v>
      </c>
      <c r="C5">
        <v>503</v>
      </c>
      <c r="D5">
        <v>445</v>
      </c>
      <c r="F5">
        <f t="shared" si="0"/>
        <v>466.66666666666669</v>
      </c>
      <c r="G5">
        <v>7269</v>
      </c>
      <c r="H5">
        <f t="shared" ref="H5:H7" si="5">A5*5/G5*1000</f>
        <v>6.8785252441876466E-3</v>
      </c>
      <c r="I5">
        <f t="shared" si="1"/>
        <v>361.33331666666663</v>
      </c>
      <c r="J5">
        <f t="shared" si="2"/>
        <v>2.4854403402577154</v>
      </c>
      <c r="L5">
        <v>0.01</v>
      </c>
      <c r="M5">
        <f t="shared" si="3"/>
        <v>6.6278409073539075</v>
      </c>
      <c r="N5">
        <f t="shared" si="4"/>
        <v>11.046401512256512</v>
      </c>
    </row>
    <row r="6" spans="1:14" x14ac:dyDescent="0.3">
      <c r="A6">
        <v>0.1</v>
      </c>
      <c r="F6" t="e">
        <f t="shared" ref="F6:F7" si="6">AVERAGE(B6:C6)</f>
        <v>#DIV/0!</v>
      </c>
      <c r="H6" t="e">
        <f t="shared" si="5"/>
        <v>#DIV/0!</v>
      </c>
      <c r="I6" t="e">
        <f t="shared" si="1"/>
        <v>#DIV/0!</v>
      </c>
      <c r="J6" t="e">
        <f t="shared" si="2"/>
        <v>#DIV/0!</v>
      </c>
      <c r="L6">
        <v>0.1</v>
      </c>
      <c r="M6" t="e">
        <f t="shared" ref="M6:M7" si="7">J6/15/0.015</f>
        <v>#DIV/0!</v>
      </c>
      <c r="N6" t="e">
        <f t="shared" si="4"/>
        <v>#DIV/0!</v>
      </c>
    </row>
    <row r="7" spans="1:14" x14ac:dyDescent="0.3">
      <c r="A7">
        <v>1</v>
      </c>
      <c r="F7" t="e">
        <f t="shared" si="6"/>
        <v>#DIV/0!</v>
      </c>
      <c r="H7" t="e">
        <f t="shared" si="5"/>
        <v>#DIV/0!</v>
      </c>
      <c r="I7" t="e">
        <f t="shared" si="1"/>
        <v>#DIV/0!</v>
      </c>
      <c r="J7" t="e">
        <f t="shared" si="2"/>
        <v>#DIV/0!</v>
      </c>
      <c r="L7">
        <v>1</v>
      </c>
      <c r="M7" t="e">
        <f t="shared" si="7"/>
        <v>#DIV/0!</v>
      </c>
      <c r="N7" t="e">
        <f t="shared" si="4"/>
        <v>#DIV/0!</v>
      </c>
    </row>
    <row r="10" spans="1:14" x14ac:dyDescent="0.3">
      <c r="A10" t="s">
        <v>2</v>
      </c>
      <c r="B10">
        <v>15</v>
      </c>
    </row>
    <row r="12" spans="1:14" x14ac:dyDescent="0.3">
      <c r="A12">
        <v>1E-4</v>
      </c>
      <c r="B12">
        <f>B3-$E$2</f>
        <v>387.66665</v>
      </c>
      <c r="C12">
        <f t="shared" ref="C12:D12" si="8">C3-$E$2</f>
        <v>444.66665</v>
      </c>
      <c r="D12">
        <f t="shared" si="8"/>
        <v>410.66665</v>
      </c>
    </row>
    <row r="13" spans="1:14" x14ac:dyDescent="0.3">
      <c r="A13">
        <v>1E-3</v>
      </c>
      <c r="B13">
        <f t="shared" ref="B13:D14" si="9">B4-$E$2</f>
        <v>387.66665</v>
      </c>
      <c r="C13">
        <f t="shared" si="9"/>
        <v>427.66665</v>
      </c>
      <c r="D13">
        <f t="shared" si="9"/>
        <v>306.66665</v>
      </c>
    </row>
    <row r="14" spans="1:14" x14ac:dyDescent="0.3">
      <c r="A14">
        <v>0.01</v>
      </c>
      <c r="B14">
        <f t="shared" si="9"/>
        <v>346.66665</v>
      </c>
      <c r="C14">
        <f t="shared" si="9"/>
        <v>397.66665</v>
      </c>
      <c r="D14">
        <f t="shared" si="9"/>
        <v>339.66665</v>
      </c>
    </row>
    <row r="15" spans="1:14" x14ac:dyDescent="0.3">
      <c r="A15">
        <v>0.1</v>
      </c>
    </row>
    <row r="16" spans="1:14" x14ac:dyDescent="0.3">
      <c r="A16">
        <v>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F1C42E-68E4-4744-B786-1260655A4A87}">
  <dimension ref="A1:N16"/>
  <sheetViews>
    <sheetView workbookViewId="0">
      <selection activeCell="N3" sqref="N3:N5"/>
    </sheetView>
  </sheetViews>
  <sheetFormatPr defaultRowHeight="16.2" x14ac:dyDescent="0.3"/>
  <cols>
    <col min="8" max="8" width="13.33203125" bestFit="1" customWidth="1"/>
  </cols>
  <sheetData>
    <row r="1" spans="1:14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</row>
    <row r="2" spans="1:14" x14ac:dyDescent="0.3">
      <c r="A2" t="s">
        <v>1</v>
      </c>
      <c r="B2">
        <v>101</v>
      </c>
      <c r="C2">
        <v>123</v>
      </c>
      <c r="D2">
        <v>108</v>
      </c>
      <c r="E2">
        <f>(100+110.6667)/2</f>
        <v>105.33335</v>
      </c>
      <c r="F2">
        <f>AVERAGE(B2:D2)</f>
        <v>110.66666666666667</v>
      </c>
      <c r="G2">
        <v>6633</v>
      </c>
    </row>
    <row r="3" spans="1:14" x14ac:dyDescent="0.3">
      <c r="A3">
        <v>1E-4</v>
      </c>
      <c r="B3">
        <v>3985</v>
      </c>
      <c r="C3">
        <v>4328</v>
      </c>
      <c r="D3">
        <v>4049</v>
      </c>
      <c r="F3">
        <f>AVERAGE(B3:D3)</f>
        <v>4120.666666666667</v>
      </c>
      <c r="G3">
        <v>7029</v>
      </c>
      <c r="H3">
        <f>A3*5/G3*1000</f>
        <v>7.1133873950775353E-5</v>
      </c>
      <c r="I3">
        <f>AVERAGE(B12:D12)</f>
        <v>4015.3333166666671</v>
      </c>
      <c r="J3">
        <f>I3*H3</f>
        <v>0.28562621401811544</v>
      </c>
      <c r="L3">
        <v>1E-4</v>
      </c>
      <c r="M3">
        <f>J3/15/0.025</f>
        <v>0.76166990404830781</v>
      </c>
      <c r="N3">
        <f>M3/300*500</f>
        <v>1.269449840080513</v>
      </c>
    </row>
    <row r="4" spans="1:14" x14ac:dyDescent="0.3">
      <c r="A4">
        <v>1E-3</v>
      </c>
      <c r="B4">
        <v>3823</v>
      </c>
      <c r="C4">
        <v>3937</v>
      </c>
      <c r="D4">
        <v>3816</v>
      </c>
      <c r="F4">
        <f t="shared" ref="F4:F5" si="0">AVERAGE(B4:D4)</f>
        <v>3858.6666666666665</v>
      </c>
      <c r="G4">
        <v>6651</v>
      </c>
      <c r="H4">
        <f>A4*5/G4*1000</f>
        <v>7.517666516313337E-4</v>
      </c>
      <c r="I4">
        <f>AVERAGE(C13:D13)</f>
        <v>3771.1666500000001</v>
      </c>
      <c r="J4">
        <f t="shared" ref="J4:J7" si="1">I4*H4</f>
        <v>2.835037325214254</v>
      </c>
      <c r="L4">
        <v>1E-3</v>
      </c>
      <c r="M4">
        <f t="shared" ref="M4:M5" si="2">J4/15/0.025</f>
        <v>7.560099533904677</v>
      </c>
      <c r="N4">
        <f t="shared" ref="N4:N7" si="3">M4/300*500</f>
        <v>12.600165889841128</v>
      </c>
    </row>
    <row r="5" spans="1:14" x14ac:dyDescent="0.3">
      <c r="A5">
        <v>0.01</v>
      </c>
      <c r="B5">
        <v>2719</v>
      </c>
      <c r="C5">
        <v>2742</v>
      </c>
      <c r="D5">
        <v>2651</v>
      </c>
      <c r="F5">
        <f t="shared" si="0"/>
        <v>2704</v>
      </c>
      <c r="G5">
        <v>6889</v>
      </c>
      <c r="H5">
        <f t="shared" ref="H5:H7" si="4">A5*5/G5*1000</f>
        <v>7.2579474524604448E-3</v>
      </c>
      <c r="I5">
        <f t="shared" ref="I5:I7" si="5">AVERAGE(B14:D14)</f>
        <v>2598.6666500000001</v>
      </c>
      <c r="J5">
        <f t="shared" si="1"/>
        <v>18.860985992161421</v>
      </c>
      <c r="L5">
        <v>0.01</v>
      </c>
      <c r="M5">
        <f t="shared" si="2"/>
        <v>50.295962645763787</v>
      </c>
      <c r="N5">
        <f t="shared" si="3"/>
        <v>83.826604409606304</v>
      </c>
    </row>
    <row r="6" spans="1:14" x14ac:dyDescent="0.3">
      <c r="A6">
        <v>0.1</v>
      </c>
      <c r="F6" t="e">
        <f t="shared" ref="F6:F7" si="6">AVERAGE(B6:C6)</f>
        <v>#DIV/0!</v>
      </c>
      <c r="H6" t="e">
        <f t="shared" si="4"/>
        <v>#DIV/0!</v>
      </c>
      <c r="I6" t="e">
        <f t="shared" si="5"/>
        <v>#DIV/0!</v>
      </c>
      <c r="J6" t="e">
        <f t="shared" si="1"/>
        <v>#DIV/0!</v>
      </c>
      <c r="L6">
        <v>0.1</v>
      </c>
      <c r="M6" t="e">
        <f t="shared" ref="M6:M7" si="7">J6/15/0.015</f>
        <v>#DIV/0!</v>
      </c>
      <c r="N6" t="e">
        <f t="shared" si="3"/>
        <v>#DIV/0!</v>
      </c>
    </row>
    <row r="7" spans="1:14" x14ac:dyDescent="0.3">
      <c r="A7">
        <v>1</v>
      </c>
      <c r="F7" t="e">
        <f t="shared" si="6"/>
        <v>#DIV/0!</v>
      </c>
      <c r="H7" t="e">
        <f t="shared" si="4"/>
        <v>#DIV/0!</v>
      </c>
      <c r="I7" t="e">
        <f t="shared" si="5"/>
        <v>#DIV/0!</v>
      </c>
      <c r="J7" t="e">
        <f t="shared" si="1"/>
        <v>#DIV/0!</v>
      </c>
      <c r="L7">
        <v>1</v>
      </c>
      <c r="M7" t="e">
        <f t="shared" si="7"/>
        <v>#DIV/0!</v>
      </c>
      <c r="N7" t="e">
        <f t="shared" si="3"/>
        <v>#DIV/0!</v>
      </c>
    </row>
    <row r="10" spans="1:14" x14ac:dyDescent="0.3">
      <c r="A10" t="s">
        <v>2</v>
      </c>
      <c r="B10">
        <v>15</v>
      </c>
    </row>
    <row r="12" spans="1:14" x14ac:dyDescent="0.3">
      <c r="A12">
        <v>1E-4</v>
      </c>
      <c r="B12">
        <f>B3-$E$2</f>
        <v>3879.6666500000001</v>
      </c>
      <c r="C12">
        <f t="shared" ref="C12:D12" si="8">C3-$E$2</f>
        <v>4222.6666500000001</v>
      </c>
      <c r="D12">
        <f t="shared" si="8"/>
        <v>3943.6666500000001</v>
      </c>
    </row>
    <row r="13" spans="1:14" x14ac:dyDescent="0.3">
      <c r="A13">
        <v>1E-3</v>
      </c>
      <c r="B13">
        <f>B4-$E$2</f>
        <v>3717.6666500000001</v>
      </c>
      <c r="C13">
        <f t="shared" ref="C13:D13" si="9">C4-$E$2</f>
        <v>3831.6666500000001</v>
      </c>
      <c r="D13">
        <f t="shared" si="9"/>
        <v>3710.6666500000001</v>
      </c>
    </row>
    <row r="14" spans="1:14" x14ac:dyDescent="0.3">
      <c r="A14">
        <v>0.01</v>
      </c>
      <c r="B14">
        <f t="shared" ref="B14:D14" si="10">B5-$E$2</f>
        <v>2613.6666500000001</v>
      </c>
      <c r="C14">
        <f t="shared" si="10"/>
        <v>2636.6666500000001</v>
      </c>
      <c r="D14">
        <f t="shared" si="10"/>
        <v>2545.6666500000001</v>
      </c>
    </row>
    <row r="15" spans="1:14" x14ac:dyDescent="0.3">
      <c r="A15">
        <v>0.1</v>
      </c>
    </row>
    <row r="16" spans="1:14" x14ac:dyDescent="0.3">
      <c r="A16">
        <v>1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ENT 1_C21_CD_N=10</vt:lpstr>
      <vt:lpstr>ENT 1_withoutC21_CD_N=10</vt:lpstr>
      <vt:lpstr>ENT 2_C21_CD_N=10</vt:lpstr>
      <vt:lpstr>ENT 2_withoutC21_CD_N=10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 Mak</dc:creator>
  <cp:lastModifiedBy>Winston Mak</cp:lastModifiedBy>
  <dcterms:created xsi:type="dcterms:W3CDTF">2018-10-30T02:21:23Z</dcterms:created>
  <dcterms:modified xsi:type="dcterms:W3CDTF">2019-05-10T07:59:08Z</dcterms:modified>
</cp:coreProperties>
</file>