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inston Mak\Documents\Winston\Academia\02_Mphil_Report_Data_BackUp_2018\Report Reference\29_Student Report_27052019-31052019\Uridine_condep\30 uM\"/>
    </mc:Choice>
  </mc:AlternateContent>
  <xr:revisionPtr revIDLastSave="0" documentId="13_ncr:1_{C2E7269F-2615-4D9B-B4C9-9AB1934762E0}" xr6:coauthVersionLast="43" xr6:coauthVersionMax="43" xr10:uidLastSave="{00000000-0000-0000-0000-000000000000}"/>
  <bookViews>
    <workbookView xWindow="-108" yWindow="-108" windowWidth="23256" windowHeight="12576" activeTab="2" xr2:uid="{2B1BFF4D-2481-426D-807D-F1DD13B7A61B}"/>
  </bookViews>
  <sheets>
    <sheet name="ENT 1_C21_CD_N=10" sheetId="3" r:id="rId1"/>
    <sheet name="ENT 1_withoutC21_CD_N=10" sheetId="5" r:id="rId2"/>
    <sheet name="ENT 2_C21_CD_N=10" sheetId="6" r:id="rId3"/>
    <sheet name="ENT 2_withoutC21_CD_N=10" sheetId="7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5" i="3" l="1"/>
  <c r="M4" i="6" l="1"/>
  <c r="M5" i="6"/>
  <c r="M3" i="6"/>
  <c r="M4" i="7"/>
  <c r="M5" i="7"/>
  <c r="M3" i="7"/>
  <c r="E2" i="6"/>
  <c r="M4" i="3"/>
  <c r="M5" i="3"/>
  <c r="M3" i="3"/>
  <c r="M4" i="5"/>
  <c r="M5" i="5"/>
  <c r="M3" i="5"/>
  <c r="E2" i="3" l="1"/>
  <c r="F2" i="3"/>
  <c r="F2" i="6" l="1"/>
  <c r="F2" i="7" l="1"/>
  <c r="D12" i="3" l="1"/>
  <c r="F3" i="5"/>
  <c r="F2" i="5"/>
  <c r="F3" i="3"/>
  <c r="F4" i="3"/>
  <c r="F5" i="3"/>
  <c r="B12" i="3"/>
  <c r="C12" i="3"/>
  <c r="B13" i="3"/>
  <c r="C13" i="3"/>
  <c r="D13" i="3"/>
  <c r="B14" i="3"/>
  <c r="C14" i="3"/>
  <c r="D14" i="3"/>
  <c r="C12" i="6" l="1"/>
  <c r="D12" i="6"/>
  <c r="C13" i="6"/>
  <c r="D13" i="6"/>
  <c r="C14" i="6"/>
  <c r="D14" i="6"/>
  <c r="B13" i="6"/>
  <c r="B14" i="6"/>
  <c r="B12" i="6"/>
  <c r="B13" i="7"/>
  <c r="C13" i="7"/>
  <c r="D13" i="7"/>
  <c r="B14" i="7"/>
  <c r="C14" i="7"/>
  <c r="D14" i="7"/>
  <c r="C12" i="7"/>
  <c r="D12" i="7"/>
  <c r="B12" i="7"/>
  <c r="B13" i="5"/>
  <c r="C13" i="5"/>
  <c r="D13" i="5"/>
  <c r="B14" i="5"/>
  <c r="C14" i="5"/>
  <c r="D14" i="5"/>
  <c r="C12" i="5"/>
  <c r="D12" i="5"/>
  <c r="B12" i="5"/>
  <c r="I4" i="7" l="1"/>
  <c r="I5" i="7"/>
  <c r="F4" i="5"/>
  <c r="F5" i="5"/>
  <c r="H3" i="3"/>
  <c r="I4" i="6"/>
  <c r="I5" i="6"/>
  <c r="I6" i="6"/>
  <c r="J6" i="6" s="1"/>
  <c r="M6" i="6" s="1"/>
  <c r="N6" i="6" s="1"/>
  <c r="I3" i="6"/>
  <c r="J7" i="7"/>
  <c r="M7" i="7" s="1"/>
  <c r="N7" i="7" s="1"/>
  <c r="I7" i="7"/>
  <c r="H7" i="7"/>
  <c r="F7" i="7"/>
  <c r="I6" i="7"/>
  <c r="J6" i="7" s="1"/>
  <c r="M6" i="7" s="1"/>
  <c r="N6" i="7" s="1"/>
  <c r="H6" i="7"/>
  <c r="F6" i="7"/>
  <c r="H5" i="7"/>
  <c r="F5" i="7"/>
  <c r="H4" i="7"/>
  <c r="F4" i="7"/>
  <c r="H3" i="7"/>
  <c r="F3" i="7"/>
  <c r="J7" i="6"/>
  <c r="M7" i="6" s="1"/>
  <c r="N7" i="6" s="1"/>
  <c r="I7" i="6"/>
  <c r="H7" i="6"/>
  <c r="F7" i="6"/>
  <c r="H6" i="6"/>
  <c r="F6" i="6"/>
  <c r="H5" i="6"/>
  <c r="F5" i="6"/>
  <c r="H4" i="6"/>
  <c r="F4" i="6"/>
  <c r="H3" i="6"/>
  <c r="F3" i="6"/>
  <c r="I3" i="5"/>
  <c r="I7" i="5"/>
  <c r="H7" i="5"/>
  <c r="J7" i="5" s="1"/>
  <c r="M7" i="5" s="1"/>
  <c r="N7" i="5" s="1"/>
  <c r="F7" i="5"/>
  <c r="I6" i="5"/>
  <c r="H6" i="5"/>
  <c r="F6" i="5"/>
  <c r="H5" i="5"/>
  <c r="H4" i="5"/>
  <c r="H3" i="5"/>
  <c r="I3" i="3"/>
  <c r="J6" i="5" l="1"/>
  <c r="M6" i="5" s="1"/>
  <c r="N6" i="5" s="1"/>
  <c r="J4" i="7"/>
  <c r="I3" i="7"/>
  <c r="J3" i="7" s="1"/>
  <c r="I5" i="5"/>
  <c r="J5" i="5" s="1"/>
  <c r="J5" i="7"/>
  <c r="J3" i="6"/>
  <c r="J4" i="6"/>
  <c r="J5" i="6"/>
  <c r="J3" i="5"/>
  <c r="I4" i="5"/>
  <c r="J4" i="5" s="1"/>
  <c r="N5" i="6" l="1"/>
  <c r="N3" i="6"/>
  <c r="N4" i="6"/>
  <c r="N3" i="7"/>
  <c r="N4" i="7"/>
  <c r="N5" i="7"/>
  <c r="N4" i="5"/>
  <c r="N3" i="5"/>
  <c r="N5" i="5"/>
  <c r="H7" i="3"/>
  <c r="F7" i="3"/>
  <c r="H6" i="3"/>
  <c r="F6" i="3"/>
  <c r="H5" i="3"/>
  <c r="H4" i="3"/>
  <c r="I5" i="3" l="1"/>
  <c r="J5" i="3" s="1"/>
  <c r="I7" i="3"/>
  <c r="J7" i="3" s="1"/>
  <c r="M7" i="3" s="1"/>
  <c r="N7" i="3" l="1"/>
  <c r="I4" i="3"/>
  <c r="J4" i="3" s="1"/>
  <c r="I6" i="3"/>
  <c r="J6" i="3" s="1"/>
  <c r="M6" i="3" s="1"/>
  <c r="J3" i="3"/>
  <c r="N3" i="3" l="1"/>
  <c r="N6" i="3"/>
  <c r="N4" i="3"/>
</calcChain>
</file>

<file path=xl/sharedStrings.xml><?xml version="1.0" encoding="utf-8"?>
<sst xmlns="http://schemas.openxmlformats.org/spreadsheetml/2006/main" count="48" uniqueCount="12">
  <si>
    <t>ENT1</t>
    <phoneticPr fontId="1" type="noConversion"/>
  </si>
  <si>
    <t>DY</t>
    <phoneticPr fontId="1" type="noConversion"/>
  </si>
  <si>
    <t>Bg</t>
    <phoneticPr fontId="1" type="noConversion"/>
  </si>
  <si>
    <t>ref</t>
    <phoneticPr fontId="1" type="noConversion"/>
  </si>
  <si>
    <t>Reading (cpm)</t>
    <phoneticPr fontId="1" type="noConversion"/>
  </si>
  <si>
    <t>Reading average</t>
    <phoneticPr fontId="1" type="noConversion"/>
  </si>
  <si>
    <t>p mol</t>
    <phoneticPr fontId="1" type="noConversion"/>
  </si>
  <si>
    <t>total p mol</t>
    <phoneticPr fontId="1" type="noConversion"/>
  </si>
  <si>
    <t>Reading average - Bg</t>
    <phoneticPr fontId="1" type="noConversion"/>
  </si>
  <si>
    <t>Prism</t>
    <phoneticPr fontId="1" type="noConversion"/>
  </si>
  <si>
    <t xml:space="preserve">/ 15 min/ 0.009 mg protein </t>
    <phoneticPr fontId="1" type="noConversion"/>
  </si>
  <si>
    <t>Triton X100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</si>
</sst>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46CCF6-D4A4-40EA-B11F-455CB5693710}">
  <dimension ref="A1:N16"/>
  <sheetViews>
    <sheetView workbookViewId="0">
      <selection activeCell="N6" sqref="N6"/>
    </sheetView>
  </sheetViews>
  <sheetFormatPr defaultRowHeight="16.2" x14ac:dyDescent="0.3"/>
  <cols>
    <col min="8" max="8" width="13.33203125" bestFit="1" customWidth="1"/>
  </cols>
  <sheetData>
    <row r="1" spans="1:14" x14ac:dyDescent="0.3">
      <c r="A1" t="s">
        <v>0</v>
      </c>
      <c r="B1" t="s">
        <v>4</v>
      </c>
      <c r="F1" t="s">
        <v>5</v>
      </c>
      <c r="G1" t="s">
        <v>3</v>
      </c>
      <c r="H1" t="s">
        <v>6</v>
      </c>
      <c r="I1" t="s">
        <v>8</v>
      </c>
      <c r="J1" t="s">
        <v>7</v>
      </c>
      <c r="L1" t="s">
        <v>9</v>
      </c>
      <c r="M1" t="s">
        <v>10</v>
      </c>
      <c r="N1" t="s">
        <v>11</v>
      </c>
    </row>
    <row r="2" spans="1:14" x14ac:dyDescent="0.3">
      <c r="A2" t="s">
        <v>1</v>
      </c>
      <c r="B2">
        <v>244</v>
      </c>
      <c r="C2">
        <v>248</v>
      </c>
      <c r="D2">
        <v>237</v>
      </c>
      <c r="E2">
        <f>(243+247.66667)/2</f>
        <v>245.33333500000001</v>
      </c>
      <c r="F2">
        <f>AVERAGE(B2:D2)</f>
        <v>243</v>
      </c>
      <c r="G2">
        <v>6467</v>
      </c>
    </row>
    <row r="3" spans="1:14" x14ac:dyDescent="0.3">
      <c r="A3">
        <v>1E-4</v>
      </c>
      <c r="B3">
        <v>4757</v>
      </c>
      <c r="C3">
        <v>4327</v>
      </c>
      <c r="D3">
        <v>4239</v>
      </c>
      <c r="F3">
        <f>AVERAGE(B3:D3)</f>
        <v>4441</v>
      </c>
      <c r="G3">
        <v>6038</v>
      </c>
      <c r="H3">
        <f>A3*5/G3*1000</f>
        <v>8.2808877111626369E-5</v>
      </c>
      <c r="I3">
        <f>AVERAGE(B12:D12)</f>
        <v>4195.6666649999997</v>
      </c>
      <c r="J3">
        <f>I3*H3</f>
        <v>0.34743844526333223</v>
      </c>
      <c r="L3">
        <v>1E-4</v>
      </c>
      <c r="M3">
        <f>J3/15/0.034</f>
        <v>0.68125185345751416</v>
      </c>
      <c r="N3">
        <f>M3/300*500</f>
        <v>1.1354197557625236</v>
      </c>
    </row>
    <row r="4" spans="1:14" x14ac:dyDescent="0.3">
      <c r="A4">
        <v>1E-3</v>
      </c>
      <c r="B4">
        <v>2398</v>
      </c>
      <c r="C4">
        <v>3201</v>
      </c>
      <c r="D4">
        <v>2657</v>
      </c>
      <c r="F4">
        <f>AVERAGE(B4:D4)</f>
        <v>2752</v>
      </c>
      <c r="G4">
        <v>6487</v>
      </c>
      <c r="H4">
        <f>A4*5/G4*1000</f>
        <v>7.7077231385848626E-4</v>
      </c>
      <c r="I4">
        <f t="shared" ref="I4:I7" si="0">AVERAGE(B13:D13)</f>
        <v>2506.6666650000002</v>
      </c>
      <c r="J4">
        <f t="shared" ref="J4:J7" si="1">I4*H4</f>
        <v>1.9320692654539853</v>
      </c>
      <c r="L4">
        <v>1E-3</v>
      </c>
      <c r="M4">
        <f t="shared" ref="M4:M5" si="2">J4/15/0.034</f>
        <v>3.7883711087333043</v>
      </c>
      <c r="N4">
        <f t="shared" ref="N4:N7" si="3">M4/300*500</f>
        <v>6.3139518478888403</v>
      </c>
    </row>
    <row r="5" spans="1:14" x14ac:dyDescent="0.3">
      <c r="A5">
        <v>0.01</v>
      </c>
      <c r="B5">
        <v>3596</v>
      </c>
      <c r="C5">
        <v>3503</v>
      </c>
      <c r="D5">
        <v>3680</v>
      </c>
      <c r="F5">
        <f>AVERAGE(B5:D5)</f>
        <v>3593</v>
      </c>
      <c r="G5">
        <v>6473</v>
      </c>
      <c r="H5">
        <f>A5*5/G5*1000</f>
        <v>7.7243936350996452E-3</v>
      </c>
      <c r="I5">
        <f t="shared" si="0"/>
        <v>3347.6666650000002</v>
      </c>
      <c r="J5">
        <f t="shared" si="1"/>
        <v>25.858695079561258</v>
      </c>
      <c r="L5">
        <v>0.01</v>
      </c>
      <c r="M5">
        <f t="shared" si="2"/>
        <v>50.703323685414226</v>
      </c>
      <c r="N5">
        <f>M5/300*500</f>
        <v>84.505539475690384</v>
      </c>
    </row>
    <row r="6" spans="1:14" x14ac:dyDescent="0.3">
      <c r="A6">
        <v>0.1</v>
      </c>
      <c r="F6" t="e">
        <f t="shared" ref="F6:F7" si="4">AVERAGE(B6:C6)</f>
        <v>#DIV/0!</v>
      </c>
      <c r="H6" t="e">
        <f t="shared" ref="H6:H7" si="5">A6*5/G6*1000</f>
        <v>#DIV/0!</v>
      </c>
      <c r="I6" t="e">
        <f t="shared" si="0"/>
        <v>#DIV/0!</v>
      </c>
      <c r="J6" t="e">
        <f t="shared" si="1"/>
        <v>#DIV/0!</v>
      </c>
      <c r="L6">
        <v>0.1</v>
      </c>
      <c r="M6" t="e">
        <f t="shared" ref="M6:M7" si="6">J6/15/0.015</f>
        <v>#DIV/0!</v>
      </c>
      <c r="N6" t="e">
        <f t="shared" si="3"/>
        <v>#DIV/0!</v>
      </c>
    </row>
    <row r="7" spans="1:14" x14ac:dyDescent="0.3">
      <c r="A7">
        <v>1</v>
      </c>
      <c r="F7" t="e">
        <f t="shared" si="4"/>
        <v>#DIV/0!</v>
      </c>
      <c r="H7" t="e">
        <f t="shared" si="5"/>
        <v>#DIV/0!</v>
      </c>
      <c r="I7" t="e">
        <f t="shared" si="0"/>
        <v>#DIV/0!</v>
      </c>
      <c r="J7" t="e">
        <f t="shared" si="1"/>
        <v>#DIV/0!</v>
      </c>
      <c r="L7">
        <v>1</v>
      </c>
      <c r="M7" t="e">
        <f t="shared" si="6"/>
        <v>#DIV/0!</v>
      </c>
      <c r="N7" t="e">
        <f t="shared" si="3"/>
        <v>#DIV/0!</v>
      </c>
    </row>
    <row r="10" spans="1:14" x14ac:dyDescent="0.3">
      <c r="A10" t="s">
        <v>2</v>
      </c>
      <c r="B10">
        <v>7</v>
      </c>
    </row>
    <row r="12" spans="1:14" x14ac:dyDescent="0.3">
      <c r="A12">
        <v>1E-4</v>
      </c>
      <c r="B12">
        <f t="shared" ref="B12:D14" si="7">B3-$E$2</f>
        <v>4511.6666649999997</v>
      </c>
      <c r="C12">
        <f t="shared" si="7"/>
        <v>4081.6666650000002</v>
      </c>
      <c r="D12">
        <f t="shared" si="7"/>
        <v>3993.6666650000002</v>
      </c>
    </row>
    <row r="13" spans="1:14" x14ac:dyDescent="0.3">
      <c r="A13">
        <v>1E-3</v>
      </c>
      <c r="B13">
        <f t="shared" si="7"/>
        <v>2152.6666650000002</v>
      </c>
      <c r="C13">
        <f t="shared" si="7"/>
        <v>2955.6666650000002</v>
      </c>
      <c r="D13">
        <f t="shared" si="7"/>
        <v>2411.6666650000002</v>
      </c>
    </row>
    <row r="14" spans="1:14" x14ac:dyDescent="0.3">
      <c r="A14">
        <v>0.01</v>
      </c>
      <c r="B14">
        <f t="shared" si="7"/>
        <v>3350.6666650000002</v>
      </c>
      <c r="C14">
        <f t="shared" si="7"/>
        <v>3257.6666650000002</v>
      </c>
      <c r="D14">
        <f t="shared" si="7"/>
        <v>3434.6666650000002</v>
      </c>
    </row>
    <row r="15" spans="1:14" x14ac:dyDescent="0.3">
      <c r="A15">
        <v>0.1</v>
      </c>
    </row>
    <row r="16" spans="1:14" x14ac:dyDescent="0.3">
      <c r="A16">
        <v>1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E7714A-8906-40AC-A769-0F6D5F18A9C4}">
  <dimension ref="A1:N16"/>
  <sheetViews>
    <sheetView workbookViewId="0">
      <selection activeCell="N5" sqref="N5"/>
    </sheetView>
  </sheetViews>
  <sheetFormatPr defaultRowHeight="16.2" x14ac:dyDescent="0.3"/>
  <cols>
    <col min="8" max="8" width="13.33203125" bestFit="1" customWidth="1"/>
  </cols>
  <sheetData>
    <row r="1" spans="1:14" x14ac:dyDescent="0.3">
      <c r="A1" t="s">
        <v>0</v>
      </c>
      <c r="B1" t="s">
        <v>4</v>
      </c>
      <c r="F1" t="s">
        <v>5</v>
      </c>
      <c r="G1" t="s">
        <v>3</v>
      </c>
      <c r="H1" t="s">
        <v>6</v>
      </c>
      <c r="I1" t="s">
        <v>8</v>
      </c>
      <c r="J1" t="s">
        <v>7</v>
      </c>
      <c r="L1" t="s">
        <v>9</v>
      </c>
      <c r="M1" t="s">
        <v>10</v>
      </c>
      <c r="N1" t="s">
        <v>11</v>
      </c>
    </row>
    <row r="2" spans="1:14" x14ac:dyDescent="0.3">
      <c r="A2" t="s">
        <v>1</v>
      </c>
      <c r="B2">
        <v>238</v>
      </c>
      <c r="C2">
        <v>260</v>
      </c>
      <c r="D2">
        <v>245</v>
      </c>
      <c r="E2">
        <v>245.33333500000001</v>
      </c>
      <c r="F2">
        <f>AVERAGE(B2:D2)</f>
        <v>247.66666666666666</v>
      </c>
      <c r="G2">
        <v>6744</v>
      </c>
    </row>
    <row r="3" spans="1:14" x14ac:dyDescent="0.3">
      <c r="A3">
        <v>1E-4</v>
      </c>
      <c r="B3">
        <v>4298</v>
      </c>
      <c r="C3">
        <v>8787</v>
      </c>
      <c r="D3">
        <v>10807</v>
      </c>
      <c r="F3">
        <f>AVERAGE(B3:D3)</f>
        <v>7964</v>
      </c>
      <c r="G3">
        <v>6802</v>
      </c>
      <c r="H3">
        <f>A3*5/G3*1000</f>
        <v>7.3507791825933556E-5</v>
      </c>
      <c r="I3">
        <f>AVERAGE(B12:D12)</f>
        <v>7718.6666650000006</v>
      </c>
      <c r="J3">
        <f>I3*H3</f>
        <v>0.56738214238459284</v>
      </c>
      <c r="L3">
        <v>1E-4</v>
      </c>
      <c r="M3">
        <f>J3/15/0.034</f>
        <v>1.1125140046756721</v>
      </c>
      <c r="N3">
        <f>M3/300*500</f>
        <v>1.8541900077927866</v>
      </c>
    </row>
    <row r="4" spans="1:14" x14ac:dyDescent="0.3">
      <c r="A4">
        <v>1E-3</v>
      </c>
      <c r="B4">
        <v>11261</v>
      </c>
      <c r="C4">
        <v>11924</v>
      </c>
      <c r="D4">
        <v>10480</v>
      </c>
      <c r="F4">
        <f>AVERAGE(B4:D4)</f>
        <v>11221.666666666666</v>
      </c>
      <c r="G4">
        <v>6958</v>
      </c>
      <c r="H4">
        <f>A4*5/G4*1000</f>
        <v>7.1859729807415929E-4</v>
      </c>
      <c r="I4">
        <f t="shared" ref="I4:I7" si="0">AVERAGE(B13:D13)</f>
        <v>10976.333331666669</v>
      </c>
      <c r="J4">
        <f t="shared" ref="J4:J7" si="1">I4*H4</f>
        <v>7.8875634748970027</v>
      </c>
      <c r="L4">
        <v>1E-3</v>
      </c>
      <c r="M4">
        <f t="shared" ref="M4:M5" si="2">J4/15/0.034</f>
        <v>15.465810735092161</v>
      </c>
      <c r="N4">
        <f t="shared" ref="N4:N7" si="3">M4/300*500</f>
        <v>25.776351225153601</v>
      </c>
    </row>
    <row r="5" spans="1:14" x14ac:dyDescent="0.3">
      <c r="A5">
        <v>0.01</v>
      </c>
      <c r="B5">
        <v>7100</v>
      </c>
      <c r="C5">
        <v>7282</v>
      </c>
      <c r="D5">
        <v>6741</v>
      </c>
      <c r="F5">
        <f>AVERAGE(B5:D5)</f>
        <v>7041</v>
      </c>
      <c r="G5">
        <v>6692</v>
      </c>
      <c r="H5">
        <f>A5*5/G5*1000</f>
        <v>7.4716078900179317E-3</v>
      </c>
      <c r="I5">
        <f t="shared" si="0"/>
        <v>6795.6666649999997</v>
      </c>
      <c r="J5">
        <f t="shared" si="1"/>
        <v>50.774556672145842</v>
      </c>
      <c r="L5">
        <v>0.01</v>
      </c>
      <c r="M5">
        <f t="shared" si="2"/>
        <v>99.557954259109493</v>
      </c>
      <c r="N5">
        <f t="shared" si="3"/>
        <v>165.92992376518248</v>
      </c>
    </row>
    <row r="6" spans="1:14" x14ac:dyDescent="0.3">
      <c r="A6">
        <v>0.1</v>
      </c>
      <c r="F6" t="e">
        <f t="shared" ref="F6:F7" si="4">AVERAGE(B6:C6)</f>
        <v>#DIV/0!</v>
      </c>
      <c r="H6" t="e">
        <f>A6*5/G6*1000</f>
        <v>#DIV/0!</v>
      </c>
      <c r="I6" t="e">
        <f t="shared" si="0"/>
        <v>#DIV/0!</v>
      </c>
      <c r="J6" t="e">
        <f t="shared" si="1"/>
        <v>#DIV/0!</v>
      </c>
      <c r="L6">
        <v>0.1</v>
      </c>
      <c r="M6" t="e">
        <f t="shared" ref="M6:M7" si="5">J6/15/0.015</f>
        <v>#DIV/0!</v>
      </c>
      <c r="N6" t="e">
        <f t="shared" si="3"/>
        <v>#DIV/0!</v>
      </c>
    </row>
    <row r="7" spans="1:14" x14ac:dyDescent="0.3">
      <c r="A7">
        <v>1</v>
      </c>
      <c r="F7" t="e">
        <f t="shared" si="4"/>
        <v>#DIV/0!</v>
      </c>
      <c r="H7" t="e">
        <f>A7*5/G7*1000</f>
        <v>#DIV/0!</v>
      </c>
      <c r="I7" t="e">
        <f t="shared" si="0"/>
        <v>#DIV/0!</v>
      </c>
      <c r="J7" t="e">
        <f t="shared" si="1"/>
        <v>#DIV/0!</v>
      </c>
      <c r="L7">
        <v>1</v>
      </c>
      <c r="M7" t="e">
        <f t="shared" si="5"/>
        <v>#DIV/0!</v>
      </c>
      <c r="N7" t="e">
        <f t="shared" si="3"/>
        <v>#DIV/0!</v>
      </c>
    </row>
    <row r="10" spans="1:14" x14ac:dyDescent="0.3">
      <c r="A10" t="s">
        <v>2</v>
      </c>
      <c r="B10">
        <v>7</v>
      </c>
    </row>
    <row r="12" spans="1:14" x14ac:dyDescent="0.3">
      <c r="A12">
        <v>1E-4</v>
      </c>
      <c r="B12">
        <f t="shared" ref="B12:D14" si="6">B3-$E$2</f>
        <v>4052.6666650000002</v>
      </c>
      <c r="C12">
        <f t="shared" si="6"/>
        <v>8541.6666650000006</v>
      </c>
      <c r="D12">
        <f t="shared" si="6"/>
        <v>10561.666665000001</v>
      </c>
    </row>
    <row r="13" spans="1:14" x14ac:dyDescent="0.3">
      <c r="A13">
        <v>1E-3</v>
      </c>
      <c r="B13">
        <f t="shared" si="6"/>
        <v>11015.666665000001</v>
      </c>
      <c r="C13">
        <f t="shared" si="6"/>
        <v>11678.666665000001</v>
      </c>
      <c r="D13">
        <f t="shared" si="6"/>
        <v>10234.666665000001</v>
      </c>
    </row>
    <row r="14" spans="1:14" x14ac:dyDescent="0.3">
      <c r="A14">
        <v>0.01</v>
      </c>
      <c r="B14">
        <f t="shared" si="6"/>
        <v>6854.6666649999997</v>
      </c>
      <c r="C14">
        <f t="shared" si="6"/>
        <v>7036.6666649999997</v>
      </c>
      <c r="D14">
        <f t="shared" si="6"/>
        <v>6495.6666649999997</v>
      </c>
    </row>
    <row r="15" spans="1:14" x14ac:dyDescent="0.3">
      <c r="A15">
        <v>0.1</v>
      </c>
    </row>
    <row r="16" spans="1:14" x14ac:dyDescent="0.3">
      <c r="A16">
        <v>1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02E74-9B5E-44A8-BF3C-42EE27970D62}">
  <dimension ref="A1:N16"/>
  <sheetViews>
    <sheetView tabSelected="1" workbookViewId="0">
      <selection activeCell="N13" sqref="N13"/>
    </sheetView>
  </sheetViews>
  <sheetFormatPr defaultRowHeight="16.2" x14ac:dyDescent="0.3"/>
  <cols>
    <col min="8" max="8" width="13.33203125" bestFit="1" customWidth="1"/>
  </cols>
  <sheetData>
    <row r="1" spans="1:14" x14ac:dyDescent="0.3">
      <c r="A1" t="s">
        <v>0</v>
      </c>
      <c r="B1" t="s">
        <v>4</v>
      </c>
      <c r="F1" t="s">
        <v>5</v>
      </c>
      <c r="G1" t="s">
        <v>3</v>
      </c>
      <c r="H1" t="s">
        <v>6</v>
      </c>
      <c r="I1" t="s">
        <v>8</v>
      </c>
      <c r="J1" t="s">
        <v>7</v>
      </c>
      <c r="L1" t="s">
        <v>9</v>
      </c>
      <c r="M1" t="s">
        <v>10</v>
      </c>
      <c r="N1" t="s">
        <v>11</v>
      </c>
    </row>
    <row r="2" spans="1:14" x14ac:dyDescent="0.3">
      <c r="A2" t="s">
        <v>1</v>
      </c>
      <c r="B2">
        <v>90</v>
      </c>
      <c r="C2">
        <v>112</v>
      </c>
      <c r="D2">
        <v>94</v>
      </c>
      <c r="E2">
        <f>(114.66667+98.66667)/2</f>
        <v>106.66667</v>
      </c>
      <c r="F2">
        <f>AVERAGE(B2:D2)</f>
        <v>98.666666666666671</v>
      </c>
      <c r="G2">
        <v>7072</v>
      </c>
    </row>
    <row r="3" spans="1:14" x14ac:dyDescent="0.3">
      <c r="A3">
        <v>1E-4</v>
      </c>
      <c r="B3">
        <v>278</v>
      </c>
      <c r="C3">
        <v>267</v>
      </c>
      <c r="D3">
        <v>258</v>
      </c>
      <c r="F3">
        <f>AVERAGE(B3:D3)</f>
        <v>267.66666666666669</v>
      </c>
      <c r="G3">
        <v>6645</v>
      </c>
      <c r="H3">
        <f>A3*5/G3*1000</f>
        <v>7.5244544770504138E-5</v>
      </c>
      <c r="I3">
        <f>AVERAGE(B12:D12)</f>
        <v>160.99999666666665</v>
      </c>
      <c r="J3">
        <f>I3*H3</f>
        <v>1.2114371457236015E-2</v>
      </c>
      <c r="L3">
        <v>1E-4</v>
      </c>
      <c r="M3">
        <f>J3/15/0.037</f>
        <v>2.1827696319344173E-2</v>
      </c>
      <c r="N3">
        <f>M3/300*500</f>
        <v>3.6379493865573626E-2</v>
      </c>
    </row>
    <row r="4" spans="1:14" x14ac:dyDescent="0.3">
      <c r="A4">
        <v>1E-3</v>
      </c>
      <c r="B4">
        <v>153</v>
      </c>
      <c r="C4">
        <v>239</v>
      </c>
      <c r="D4">
        <v>198</v>
      </c>
      <c r="F4">
        <f t="shared" ref="F4:F5" si="0">AVERAGE(B4:D4)</f>
        <v>196.66666666666666</v>
      </c>
      <c r="G4">
        <v>6561</v>
      </c>
      <c r="H4">
        <f>A4*5/G4*1000</f>
        <v>7.6207895137936289E-4</v>
      </c>
      <c r="I4">
        <f t="shared" ref="I4:I7" si="1">AVERAGE(B13:D13)</f>
        <v>89.999996666666661</v>
      </c>
      <c r="J4">
        <f t="shared" ref="J4:J7" si="2">I4*H4</f>
        <v>6.8587103083879483E-2</v>
      </c>
      <c r="L4">
        <v>1E-3</v>
      </c>
      <c r="M4">
        <f t="shared" ref="M4:M5" si="3">J4/15/0.037</f>
        <v>0.12358036591689998</v>
      </c>
      <c r="N4">
        <f t="shared" ref="N4:N7" si="4">M4/300*500</f>
        <v>0.20596727652816665</v>
      </c>
    </row>
    <row r="5" spans="1:14" x14ac:dyDescent="0.3">
      <c r="A5">
        <v>0.01</v>
      </c>
      <c r="B5">
        <v>239</v>
      </c>
      <c r="C5">
        <v>233</v>
      </c>
      <c r="D5">
        <v>253</v>
      </c>
      <c r="F5">
        <f t="shared" si="0"/>
        <v>241.66666666666666</v>
      </c>
      <c r="G5">
        <v>6738</v>
      </c>
      <c r="H5">
        <f t="shared" ref="H5:H7" si="5">A5*5/G5*1000</f>
        <v>7.4205995844464235E-3</v>
      </c>
      <c r="I5">
        <f t="shared" si="1"/>
        <v>134.99999666666665</v>
      </c>
      <c r="J5">
        <f t="shared" si="2"/>
        <v>1.0017809191649352</v>
      </c>
      <c r="L5">
        <v>0.01</v>
      </c>
      <c r="M5">
        <f t="shared" si="3"/>
        <v>1.8050106651620457</v>
      </c>
      <c r="N5">
        <f t="shared" si="4"/>
        <v>3.0083511086034096</v>
      </c>
    </row>
    <row r="6" spans="1:14" x14ac:dyDescent="0.3">
      <c r="A6">
        <v>0.1</v>
      </c>
      <c r="F6" t="e">
        <f t="shared" ref="F6:F7" si="6">AVERAGE(B6:C6)</f>
        <v>#DIV/0!</v>
      </c>
      <c r="H6" t="e">
        <f t="shared" si="5"/>
        <v>#DIV/0!</v>
      </c>
      <c r="I6" t="e">
        <f t="shared" si="1"/>
        <v>#DIV/0!</v>
      </c>
      <c r="J6" t="e">
        <f t="shared" si="2"/>
        <v>#DIV/0!</v>
      </c>
      <c r="L6">
        <v>0.1</v>
      </c>
      <c r="M6" t="e">
        <f t="shared" ref="M6:M7" si="7">J6/15/0.015</f>
        <v>#DIV/0!</v>
      </c>
      <c r="N6" t="e">
        <f t="shared" si="4"/>
        <v>#DIV/0!</v>
      </c>
    </row>
    <row r="7" spans="1:14" x14ac:dyDescent="0.3">
      <c r="A7">
        <v>1</v>
      </c>
      <c r="F7" t="e">
        <f t="shared" si="6"/>
        <v>#DIV/0!</v>
      </c>
      <c r="H7" t="e">
        <f t="shared" si="5"/>
        <v>#DIV/0!</v>
      </c>
      <c r="I7" t="e">
        <f t="shared" si="1"/>
        <v>#DIV/0!</v>
      </c>
      <c r="J7" t="e">
        <f t="shared" si="2"/>
        <v>#DIV/0!</v>
      </c>
      <c r="L7">
        <v>1</v>
      </c>
      <c r="M7" t="e">
        <f t="shared" si="7"/>
        <v>#DIV/0!</v>
      </c>
      <c r="N7" t="e">
        <f t="shared" si="4"/>
        <v>#DIV/0!</v>
      </c>
    </row>
    <row r="10" spans="1:14" x14ac:dyDescent="0.3">
      <c r="A10" t="s">
        <v>2</v>
      </c>
      <c r="B10">
        <v>7</v>
      </c>
    </row>
    <row r="12" spans="1:14" x14ac:dyDescent="0.3">
      <c r="A12">
        <v>1E-4</v>
      </c>
      <c r="B12">
        <f>B3-$E$2</f>
        <v>171.33332999999999</v>
      </c>
      <c r="C12">
        <f t="shared" ref="C12:D12" si="8">C3-$E$2</f>
        <v>160.33332999999999</v>
      </c>
      <c r="D12">
        <f t="shared" si="8"/>
        <v>151.33332999999999</v>
      </c>
    </row>
    <row r="13" spans="1:14" x14ac:dyDescent="0.3">
      <c r="A13">
        <v>1E-3</v>
      </c>
      <c r="B13">
        <f t="shared" ref="B13:D14" si="9">B4-$E$2</f>
        <v>46.333330000000004</v>
      </c>
      <c r="C13">
        <f t="shared" si="9"/>
        <v>132.33332999999999</v>
      </c>
      <c r="D13">
        <f t="shared" si="9"/>
        <v>91.333330000000004</v>
      </c>
    </row>
    <row r="14" spans="1:14" x14ac:dyDescent="0.3">
      <c r="A14">
        <v>0.01</v>
      </c>
      <c r="B14">
        <f t="shared" si="9"/>
        <v>132.33332999999999</v>
      </c>
      <c r="C14">
        <f t="shared" si="9"/>
        <v>126.33333</v>
      </c>
      <c r="D14">
        <f t="shared" si="9"/>
        <v>146.33332999999999</v>
      </c>
    </row>
    <row r="15" spans="1:14" x14ac:dyDescent="0.3">
      <c r="A15">
        <v>0.1</v>
      </c>
    </row>
    <row r="16" spans="1:14" x14ac:dyDescent="0.3">
      <c r="A16">
        <v>1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F1C42E-68E4-4744-B786-1260655A4A87}">
  <dimension ref="A1:N16"/>
  <sheetViews>
    <sheetView workbookViewId="0">
      <selection activeCell="H26" sqref="H26"/>
    </sheetView>
  </sheetViews>
  <sheetFormatPr defaultRowHeight="16.2" x14ac:dyDescent="0.3"/>
  <cols>
    <col min="8" max="8" width="13.33203125" bestFit="1" customWidth="1"/>
  </cols>
  <sheetData>
    <row r="1" spans="1:14" x14ac:dyDescent="0.3">
      <c r="A1" t="s">
        <v>0</v>
      </c>
      <c r="B1" t="s">
        <v>4</v>
      </c>
      <c r="F1" t="s">
        <v>5</v>
      </c>
      <c r="G1" t="s">
        <v>3</v>
      </c>
      <c r="H1" t="s">
        <v>6</v>
      </c>
      <c r="I1" t="s">
        <v>8</v>
      </c>
      <c r="J1" t="s">
        <v>7</v>
      </c>
      <c r="L1" t="s">
        <v>9</v>
      </c>
      <c r="M1" t="s">
        <v>10</v>
      </c>
      <c r="N1" t="s">
        <v>11</v>
      </c>
    </row>
    <row r="2" spans="1:14" x14ac:dyDescent="0.3">
      <c r="A2" t="s">
        <v>1</v>
      </c>
      <c r="B2">
        <v>115</v>
      </c>
      <c r="C2">
        <v>102</v>
      </c>
      <c r="D2">
        <v>127</v>
      </c>
      <c r="E2">
        <v>106.66667</v>
      </c>
      <c r="F2">
        <f>AVERAGE(B2:D2)</f>
        <v>114.66666666666667</v>
      </c>
      <c r="G2">
        <v>6790</v>
      </c>
    </row>
    <row r="3" spans="1:14" x14ac:dyDescent="0.3">
      <c r="A3">
        <v>1E-4</v>
      </c>
      <c r="B3">
        <v>2931</v>
      </c>
      <c r="C3">
        <v>3236</v>
      </c>
      <c r="D3">
        <v>3045</v>
      </c>
      <c r="F3">
        <f>AVERAGE(B3:D3)</f>
        <v>3070.6666666666665</v>
      </c>
      <c r="G3">
        <v>7040</v>
      </c>
      <c r="H3">
        <f>A3*5/G3*1000</f>
        <v>7.1022727272727269E-5</v>
      </c>
      <c r="I3">
        <f>AVERAGE(B12:D12)</f>
        <v>2963.9999966666669</v>
      </c>
      <c r="J3">
        <f>I3*H3</f>
        <v>0.21051136339962123</v>
      </c>
      <c r="L3">
        <v>1E-4</v>
      </c>
      <c r="M3">
        <f>J3/15/0.037</f>
        <v>0.37929975387319143</v>
      </c>
      <c r="N3">
        <f>M3/300*500</f>
        <v>0.6321662564553191</v>
      </c>
    </row>
    <row r="4" spans="1:14" x14ac:dyDescent="0.3">
      <c r="A4">
        <v>1E-3</v>
      </c>
      <c r="B4">
        <v>3000</v>
      </c>
      <c r="C4">
        <v>2957</v>
      </c>
      <c r="D4">
        <v>2947</v>
      </c>
      <c r="F4">
        <f t="shared" ref="F4:F5" si="0">AVERAGE(B4:D4)</f>
        <v>2968</v>
      </c>
      <c r="G4">
        <v>6918</v>
      </c>
      <c r="H4">
        <f>A4*5/G4*1000</f>
        <v>7.2275224053194561E-4</v>
      </c>
      <c r="I4">
        <f>AVERAGE(C13:D13)</f>
        <v>2845.3333299999999</v>
      </c>
      <c r="J4">
        <f t="shared" ref="J4:J7" si="1">I4*H4</f>
        <v>2.0564710393177217</v>
      </c>
      <c r="L4">
        <v>1E-3</v>
      </c>
      <c r="M4">
        <f t="shared" ref="M4:M5" si="2">J4/15/0.037</f>
        <v>3.7053532239958953</v>
      </c>
      <c r="N4">
        <f t="shared" ref="N4:N7" si="3">M4/300*500</f>
        <v>6.1755887066598252</v>
      </c>
    </row>
    <row r="5" spans="1:14" x14ac:dyDescent="0.3">
      <c r="A5">
        <v>0.01</v>
      </c>
      <c r="B5">
        <v>2500</v>
      </c>
      <c r="C5">
        <v>2328</v>
      </c>
      <c r="D5">
        <v>2184</v>
      </c>
      <c r="F5">
        <f t="shared" si="0"/>
        <v>2337.3333333333335</v>
      </c>
      <c r="G5">
        <v>6893</v>
      </c>
      <c r="H5">
        <f t="shared" ref="H5:H7" si="4">A5*5/G5*1000</f>
        <v>7.2537356738720448E-3</v>
      </c>
      <c r="I5">
        <f t="shared" ref="I5:I7" si="5">AVERAGE(B14:D14)</f>
        <v>2230.6666633333334</v>
      </c>
      <c r="J5">
        <f t="shared" si="1"/>
        <v>16.180666352338122</v>
      </c>
      <c r="L5">
        <v>0.01</v>
      </c>
      <c r="M5">
        <f t="shared" si="2"/>
        <v>29.154353787996616</v>
      </c>
      <c r="N5">
        <f t="shared" si="3"/>
        <v>48.59058964666103</v>
      </c>
    </row>
    <row r="6" spans="1:14" x14ac:dyDescent="0.3">
      <c r="A6">
        <v>0.1</v>
      </c>
      <c r="F6" t="e">
        <f t="shared" ref="F6:F7" si="6">AVERAGE(B6:C6)</f>
        <v>#DIV/0!</v>
      </c>
      <c r="H6" t="e">
        <f t="shared" si="4"/>
        <v>#DIV/0!</v>
      </c>
      <c r="I6" t="e">
        <f t="shared" si="5"/>
        <v>#DIV/0!</v>
      </c>
      <c r="J6" t="e">
        <f t="shared" si="1"/>
        <v>#DIV/0!</v>
      </c>
      <c r="L6">
        <v>0.1</v>
      </c>
      <c r="M6" t="e">
        <f t="shared" ref="M6:M7" si="7">J6/15/0.015</f>
        <v>#DIV/0!</v>
      </c>
      <c r="N6" t="e">
        <f t="shared" si="3"/>
        <v>#DIV/0!</v>
      </c>
    </row>
    <row r="7" spans="1:14" x14ac:dyDescent="0.3">
      <c r="A7">
        <v>1</v>
      </c>
      <c r="F7" t="e">
        <f t="shared" si="6"/>
        <v>#DIV/0!</v>
      </c>
      <c r="H7" t="e">
        <f t="shared" si="4"/>
        <v>#DIV/0!</v>
      </c>
      <c r="I7" t="e">
        <f t="shared" si="5"/>
        <v>#DIV/0!</v>
      </c>
      <c r="J7" t="e">
        <f t="shared" si="1"/>
        <v>#DIV/0!</v>
      </c>
      <c r="L7">
        <v>1</v>
      </c>
      <c r="M7" t="e">
        <f t="shared" si="7"/>
        <v>#DIV/0!</v>
      </c>
      <c r="N7" t="e">
        <f t="shared" si="3"/>
        <v>#DIV/0!</v>
      </c>
    </row>
    <row r="10" spans="1:14" x14ac:dyDescent="0.3">
      <c r="A10" t="s">
        <v>2</v>
      </c>
      <c r="B10">
        <v>7</v>
      </c>
    </row>
    <row r="12" spans="1:14" x14ac:dyDescent="0.3">
      <c r="A12">
        <v>1E-4</v>
      </c>
      <c r="B12">
        <f>B3-$E$2</f>
        <v>2824.3333299999999</v>
      </c>
      <c r="C12">
        <f t="shared" ref="C12:D12" si="8">C3-$E$2</f>
        <v>3129.3333299999999</v>
      </c>
      <c r="D12">
        <f t="shared" si="8"/>
        <v>2938.3333299999999</v>
      </c>
    </row>
    <row r="13" spans="1:14" x14ac:dyDescent="0.3">
      <c r="A13">
        <v>1E-3</v>
      </c>
      <c r="B13">
        <f>B4-$E$2</f>
        <v>2893.3333299999999</v>
      </c>
      <c r="C13">
        <f t="shared" ref="C13:D13" si="9">C4-$E$2</f>
        <v>2850.3333299999999</v>
      </c>
      <c r="D13">
        <f t="shared" si="9"/>
        <v>2840.3333299999999</v>
      </c>
    </row>
    <row r="14" spans="1:14" x14ac:dyDescent="0.3">
      <c r="A14">
        <v>0.01</v>
      </c>
      <c r="B14">
        <f t="shared" ref="B14:D14" si="10">B5-$E$2</f>
        <v>2393.3333299999999</v>
      </c>
      <c r="C14">
        <f t="shared" si="10"/>
        <v>2221.3333299999999</v>
      </c>
      <c r="D14">
        <f t="shared" si="10"/>
        <v>2077.3333299999999</v>
      </c>
    </row>
    <row r="15" spans="1:14" x14ac:dyDescent="0.3">
      <c r="A15">
        <v>0.1</v>
      </c>
    </row>
    <row r="16" spans="1:14" x14ac:dyDescent="0.3">
      <c r="A16">
        <v>1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ENT 1_C21_CD_N=10</vt:lpstr>
      <vt:lpstr>ENT 1_withoutC21_CD_N=10</vt:lpstr>
      <vt:lpstr>ENT 2_C21_CD_N=10</vt:lpstr>
      <vt:lpstr>ENT 2_withoutC21_CD_N=10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 Mak</dc:creator>
  <cp:lastModifiedBy>Winston Mak</cp:lastModifiedBy>
  <dcterms:created xsi:type="dcterms:W3CDTF">2018-10-30T02:21:23Z</dcterms:created>
  <dcterms:modified xsi:type="dcterms:W3CDTF">2019-05-31T05:47:03Z</dcterms:modified>
</cp:coreProperties>
</file>