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27_Student Report_13052019-17052019\Uridine_condep\30 uM\"/>
    </mc:Choice>
  </mc:AlternateContent>
  <xr:revisionPtr revIDLastSave="0" documentId="13_ncr:1_{D9BE5812-E65A-4F61-A16F-9B26D1D8EFF1}" xr6:coauthVersionLast="43" xr6:coauthVersionMax="43" xr10:uidLastSave="{00000000-0000-0000-0000-000000000000}"/>
  <bookViews>
    <workbookView xWindow="-108" yWindow="-108" windowWidth="23256" windowHeight="12576" xr2:uid="{2B1BFF4D-2481-426D-807D-F1DD13B7A61B}"/>
  </bookViews>
  <sheets>
    <sheet name="ENT 1_C21_CD_N=10" sheetId="3" r:id="rId1"/>
    <sheet name="ENT 1_withoutC21_CD_N=10" sheetId="5" r:id="rId2"/>
    <sheet name="ENT 2_C21_CD_N=10" sheetId="6" r:id="rId3"/>
    <sheet name="ENT 2_withoutC21_CD_N=10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" i="6" l="1"/>
  <c r="M5" i="6"/>
  <c r="M3" i="6"/>
  <c r="E2" i="7"/>
  <c r="E2" i="6"/>
  <c r="F2" i="6"/>
  <c r="E2" i="3"/>
  <c r="E2" i="5"/>
  <c r="F2" i="3"/>
  <c r="F2" i="7" l="1"/>
  <c r="D12" i="3" l="1"/>
  <c r="F3" i="5"/>
  <c r="F2" i="5"/>
  <c r="F3" i="3"/>
  <c r="F4" i="3"/>
  <c r="F5" i="3"/>
  <c r="B12" i="3"/>
  <c r="C12" i="3"/>
  <c r="B13" i="3"/>
  <c r="C13" i="3"/>
  <c r="D13" i="3"/>
  <c r="B14" i="3"/>
  <c r="C14" i="3"/>
  <c r="D14" i="3"/>
  <c r="C12" i="6" l="1"/>
  <c r="D12" i="6"/>
  <c r="C13" i="6"/>
  <c r="D13" i="6"/>
  <c r="C14" i="6"/>
  <c r="D14" i="6"/>
  <c r="B13" i="6"/>
  <c r="B14" i="6"/>
  <c r="B12" i="6"/>
  <c r="B13" i="7"/>
  <c r="C13" i="7"/>
  <c r="D13" i="7"/>
  <c r="B14" i="7"/>
  <c r="C14" i="7"/>
  <c r="D14" i="7"/>
  <c r="C12" i="7"/>
  <c r="D12" i="7"/>
  <c r="B12" i="7"/>
  <c r="B13" i="5"/>
  <c r="C13" i="5"/>
  <c r="D13" i="5"/>
  <c r="B14" i="5"/>
  <c r="C14" i="5"/>
  <c r="D14" i="5"/>
  <c r="C12" i="5"/>
  <c r="D12" i="5"/>
  <c r="B12" i="5"/>
  <c r="I4" i="7" l="1"/>
  <c r="I5" i="7"/>
  <c r="F4" i="5"/>
  <c r="F5" i="5"/>
  <c r="H3" i="3"/>
  <c r="I4" i="6"/>
  <c r="I5" i="6"/>
  <c r="I6" i="6"/>
  <c r="J6" i="6" s="1"/>
  <c r="M6" i="6" s="1"/>
  <c r="N6" i="6" s="1"/>
  <c r="I3" i="6"/>
  <c r="J7" i="7"/>
  <c r="M7" i="7" s="1"/>
  <c r="N7" i="7" s="1"/>
  <c r="I7" i="7"/>
  <c r="H7" i="7"/>
  <c r="F7" i="7"/>
  <c r="I6" i="7"/>
  <c r="J6" i="7" s="1"/>
  <c r="M6" i="7" s="1"/>
  <c r="N6" i="7" s="1"/>
  <c r="H6" i="7"/>
  <c r="F6" i="7"/>
  <c r="H5" i="7"/>
  <c r="F5" i="7"/>
  <c r="H4" i="7"/>
  <c r="F4" i="7"/>
  <c r="H3" i="7"/>
  <c r="F3" i="7"/>
  <c r="J7" i="6"/>
  <c r="M7" i="6" s="1"/>
  <c r="N7" i="6" s="1"/>
  <c r="I7" i="6"/>
  <c r="H7" i="6"/>
  <c r="F7" i="6"/>
  <c r="H6" i="6"/>
  <c r="F6" i="6"/>
  <c r="H5" i="6"/>
  <c r="F5" i="6"/>
  <c r="H4" i="6"/>
  <c r="F4" i="6"/>
  <c r="H3" i="6"/>
  <c r="F3" i="6"/>
  <c r="I3" i="5"/>
  <c r="I7" i="5"/>
  <c r="H7" i="5"/>
  <c r="J7" i="5" s="1"/>
  <c r="M7" i="5" s="1"/>
  <c r="N7" i="5" s="1"/>
  <c r="F7" i="5"/>
  <c r="I6" i="5"/>
  <c r="H6" i="5"/>
  <c r="F6" i="5"/>
  <c r="H5" i="5"/>
  <c r="H4" i="5"/>
  <c r="H3" i="5"/>
  <c r="I3" i="3"/>
  <c r="J6" i="5" l="1"/>
  <c r="M6" i="5" s="1"/>
  <c r="N6" i="5" s="1"/>
  <c r="J4" i="7"/>
  <c r="M4" i="7" s="1"/>
  <c r="I3" i="7"/>
  <c r="J3" i="7" s="1"/>
  <c r="M3" i="7" s="1"/>
  <c r="I5" i="5"/>
  <c r="J5" i="5" s="1"/>
  <c r="M5" i="5" s="1"/>
  <c r="J5" i="7"/>
  <c r="M5" i="7" s="1"/>
  <c r="J3" i="6"/>
  <c r="J4" i="6"/>
  <c r="J5" i="6"/>
  <c r="J3" i="5"/>
  <c r="M3" i="5" s="1"/>
  <c r="I4" i="5"/>
  <c r="J4" i="5" s="1"/>
  <c r="M4" i="5" s="1"/>
  <c r="N5" i="6" l="1"/>
  <c r="N3" i="6"/>
  <c r="N4" i="6"/>
  <c r="N3" i="7"/>
  <c r="N4" i="7"/>
  <c r="N5" i="7"/>
  <c r="N4" i="5"/>
  <c r="N3" i="5"/>
  <c r="N5" i="5"/>
  <c r="H7" i="3"/>
  <c r="F7" i="3"/>
  <c r="H6" i="3"/>
  <c r="F6" i="3"/>
  <c r="H5" i="3"/>
  <c r="H4" i="3"/>
  <c r="I5" i="3" l="1"/>
  <c r="J5" i="3" s="1"/>
  <c r="M5" i="3" s="1"/>
  <c r="I7" i="3"/>
  <c r="J7" i="3" s="1"/>
  <c r="M7" i="3" s="1"/>
  <c r="N5" i="3" l="1"/>
  <c r="N7" i="3"/>
  <c r="I4" i="3"/>
  <c r="J4" i="3" s="1"/>
  <c r="M4" i="3" s="1"/>
  <c r="I6" i="3"/>
  <c r="J6" i="3" s="1"/>
  <c r="M6" i="3" s="1"/>
  <c r="J3" i="3"/>
  <c r="M3" i="3" s="1"/>
  <c r="N3" i="3" l="1"/>
  <c r="N6" i="3"/>
  <c r="N4" i="3"/>
</calcChain>
</file>

<file path=xl/sharedStrings.xml><?xml version="1.0" encoding="utf-8"?>
<sst xmlns="http://schemas.openxmlformats.org/spreadsheetml/2006/main" count="48" uniqueCount="12">
  <si>
    <t>ENT1</t>
    <phoneticPr fontId="1" type="noConversion"/>
  </si>
  <si>
    <t>DY</t>
    <phoneticPr fontId="1" type="noConversion"/>
  </si>
  <si>
    <t>Bg</t>
    <phoneticPr fontId="1" type="noConversion"/>
  </si>
  <si>
    <t>ref</t>
    <phoneticPr fontId="1" type="noConversion"/>
  </si>
  <si>
    <t>Reading (cpm)</t>
    <phoneticPr fontId="1" type="noConversion"/>
  </si>
  <si>
    <t>Reading average</t>
    <phoneticPr fontId="1" type="noConversion"/>
  </si>
  <si>
    <t>p mol</t>
    <phoneticPr fontId="1" type="noConversion"/>
  </si>
  <si>
    <t>total p mol</t>
    <phoneticPr fontId="1" type="noConversion"/>
  </si>
  <si>
    <t>Reading average - Bg</t>
    <phoneticPr fontId="1" type="noConversion"/>
  </si>
  <si>
    <t>Prism</t>
    <phoneticPr fontId="1" type="noConversion"/>
  </si>
  <si>
    <t xml:space="preserve">/ 15 min/ 0.009 mg protein </t>
    <phoneticPr fontId="1" type="noConversion"/>
  </si>
  <si>
    <t>Triton X100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</si>
</sst>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6CCF6-D4A4-40EA-B11F-455CB5693710}">
  <dimension ref="A1:N16"/>
  <sheetViews>
    <sheetView tabSelected="1" workbookViewId="0">
      <selection activeCell="J13" sqref="J13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357</v>
      </c>
      <c r="C2">
        <v>335</v>
      </c>
      <c r="D2">
        <v>343</v>
      </c>
      <c r="E2">
        <f>(345+369.3333)/2</f>
        <v>357.16665</v>
      </c>
      <c r="F2">
        <f>AVERAGE(B2:D2)</f>
        <v>345</v>
      </c>
      <c r="G2">
        <v>5375</v>
      </c>
    </row>
    <row r="3" spans="1:14" x14ac:dyDescent="0.3">
      <c r="A3">
        <v>1E-4</v>
      </c>
      <c r="B3">
        <v>2994</v>
      </c>
      <c r="C3">
        <v>3010</v>
      </c>
      <c r="D3">
        <v>2825</v>
      </c>
      <c r="F3">
        <f>AVERAGE(B3:D3)</f>
        <v>2943</v>
      </c>
      <c r="G3">
        <v>6603</v>
      </c>
      <c r="H3">
        <f>A3*5/G3*1000</f>
        <v>7.5723156141147964E-5</v>
      </c>
      <c r="I3">
        <f>AVERAGE(B12:D12)</f>
        <v>2585.8333499999999</v>
      </c>
      <c r="J3">
        <f>I3*H3</f>
        <v>0.19580746251703771</v>
      </c>
      <c r="L3">
        <v>1E-4</v>
      </c>
      <c r="M3">
        <f>J3/15/0.027</f>
        <v>0.48347521609145111</v>
      </c>
      <c r="N3">
        <f>M3/300*500</f>
        <v>0.80579202681908524</v>
      </c>
    </row>
    <row r="4" spans="1:14" x14ac:dyDescent="0.3">
      <c r="A4">
        <v>1E-3</v>
      </c>
      <c r="B4">
        <v>2259</v>
      </c>
      <c r="C4">
        <v>2516</v>
      </c>
      <c r="D4">
        <v>2402</v>
      </c>
      <c r="F4">
        <f>AVERAGE(B4:D4)</f>
        <v>2392.3333333333335</v>
      </c>
      <c r="G4">
        <v>6421</v>
      </c>
      <c r="H4">
        <f>A4*5/G4*1000</f>
        <v>7.7869490733530609E-4</v>
      </c>
      <c r="I4">
        <f t="shared" ref="I4:I7" si="0">AVERAGE(B13:D13)</f>
        <v>2035.1666833333331</v>
      </c>
      <c r="J4">
        <f t="shared" ref="J4:J7" si="1">I4*H4</f>
        <v>1.5847739318901521</v>
      </c>
      <c r="L4">
        <v>1E-3</v>
      </c>
      <c r="M4">
        <f t="shared" ref="M4:M5" si="2">J4/15/0.027</f>
        <v>3.9130220540497587</v>
      </c>
      <c r="N4">
        <f t="shared" ref="N4:N7" si="3">M4/300*500</f>
        <v>6.5217034234162643</v>
      </c>
    </row>
    <row r="5" spans="1:14" x14ac:dyDescent="0.3">
      <c r="A5">
        <v>0.01</v>
      </c>
      <c r="B5">
        <v>2336</v>
      </c>
      <c r="C5">
        <v>2271</v>
      </c>
      <c r="D5">
        <v>2402</v>
      </c>
      <c r="F5">
        <f>AVERAGE(B5:D5)</f>
        <v>2336.3333333333335</v>
      </c>
      <c r="G5">
        <v>6663</v>
      </c>
      <c r="H5">
        <f>A5*5/G5*1000</f>
        <v>7.5041272699984994E-3</v>
      </c>
      <c r="I5">
        <f t="shared" si="0"/>
        <v>1979.1666833333331</v>
      </c>
      <c r="J5">
        <f t="shared" si="1"/>
        <v>14.851918680274149</v>
      </c>
      <c r="L5">
        <v>0.01</v>
      </c>
      <c r="M5">
        <f t="shared" si="2"/>
        <v>36.671404148825061</v>
      </c>
      <c r="N5">
        <f>M5/300*500</f>
        <v>61.119006914708436</v>
      </c>
    </row>
    <row r="6" spans="1:14" x14ac:dyDescent="0.3">
      <c r="A6">
        <v>0.1</v>
      </c>
      <c r="F6" t="e">
        <f t="shared" ref="F6:F7" si="4">AVERAGE(B6:C6)</f>
        <v>#DIV/0!</v>
      </c>
      <c r="H6" t="e">
        <f t="shared" ref="H6:H7" si="5">A6*5/G6*1000</f>
        <v>#DIV/0!</v>
      </c>
      <c r="I6" t="e">
        <f t="shared" si="0"/>
        <v>#DIV/0!</v>
      </c>
      <c r="J6" t="e">
        <f t="shared" si="1"/>
        <v>#DIV/0!</v>
      </c>
      <c r="L6">
        <v>0.1</v>
      </c>
      <c r="M6" t="e">
        <f t="shared" ref="M6:M7" si="6">J6/15/0.015</f>
        <v>#DIV/0!</v>
      </c>
      <c r="N6" t="e">
        <f t="shared" si="3"/>
        <v>#DIV/0!</v>
      </c>
    </row>
    <row r="7" spans="1:14" x14ac:dyDescent="0.3">
      <c r="A7">
        <v>1</v>
      </c>
      <c r="F7" t="e">
        <f t="shared" si="4"/>
        <v>#DIV/0!</v>
      </c>
      <c r="H7" t="e">
        <f t="shared" si="5"/>
        <v>#DIV/0!</v>
      </c>
      <c r="I7" t="e">
        <f t="shared" si="0"/>
        <v>#DIV/0!</v>
      </c>
      <c r="J7" t="e">
        <f t="shared" si="1"/>
        <v>#DIV/0!</v>
      </c>
      <c r="L7">
        <v>1</v>
      </c>
      <c r="M7" t="e">
        <f t="shared" si="6"/>
        <v>#DIV/0!</v>
      </c>
      <c r="N7" t="e">
        <f t="shared" si="3"/>
        <v>#DIV/0!</v>
      </c>
    </row>
    <row r="10" spans="1:14" x14ac:dyDescent="0.3">
      <c r="A10" t="s">
        <v>2</v>
      </c>
      <c r="B10">
        <v>11</v>
      </c>
    </row>
    <row r="12" spans="1:14" x14ac:dyDescent="0.3">
      <c r="A12">
        <v>1E-4</v>
      </c>
      <c r="B12">
        <f t="shared" ref="B12:D14" si="7">B3-$E$2</f>
        <v>2636.8333499999999</v>
      </c>
      <c r="C12">
        <f t="shared" si="7"/>
        <v>2652.8333499999999</v>
      </c>
      <c r="D12">
        <f t="shared" si="7"/>
        <v>2467.8333499999999</v>
      </c>
    </row>
    <row r="13" spans="1:14" x14ac:dyDescent="0.3">
      <c r="A13">
        <v>1E-3</v>
      </c>
      <c r="B13">
        <f t="shared" si="7"/>
        <v>1901.8333499999999</v>
      </c>
      <c r="C13">
        <f t="shared" si="7"/>
        <v>2158.8333499999999</v>
      </c>
      <c r="D13">
        <f t="shared" si="7"/>
        <v>2044.8333499999999</v>
      </c>
    </row>
    <row r="14" spans="1:14" x14ac:dyDescent="0.3">
      <c r="A14">
        <v>0.01</v>
      </c>
      <c r="B14">
        <f t="shared" si="7"/>
        <v>1978.8333499999999</v>
      </c>
      <c r="C14">
        <f t="shared" si="7"/>
        <v>1913.8333499999999</v>
      </c>
      <c r="D14">
        <f t="shared" si="7"/>
        <v>2044.8333499999999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7714A-8906-40AC-A769-0F6D5F18A9C4}">
  <dimension ref="A1:N16"/>
  <sheetViews>
    <sheetView workbookViewId="0">
      <selection activeCell="E2" sqref="E2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402</v>
      </c>
      <c r="C2">
        <v>322</v>
      </c>
      <c r="D2">
        <v>384</v>
      </c>
      <c r="E2">
        <f>(345+369.3333)/2</f>
        <v>357.16665</v>
      </c>
      <c r="F2">
        <f>AVERAGE(B2:D2)</f>
        <v>369.33333333333331</v>
      </c>
      <c r="G2">
        <v>6511</v>
      </c>
    </row>
    <row r="3" spans="1:14" x14ac:dyDescent="0.3">
      <c r="A3">
        <v>1E-4</v>
      </c>
      <c r="B3">
        <v>10108</v>
      </c>
      <c r="C3">
        <v>10339</v>
      </c>
      <c r="D3">
        <v>10560</v>
      </c>
      <c r="F3">
        <f>AVERAGE(B3:D3)</f>
        <v>10335.666666666666</v>
      </c>
      <c r="G3">
        <v>6168</v>
      </c>
      <c r="H3">
        <f>A3*5/G3*1000</f>
        <v>8.1063553826199751E-5</v>
      </c>
      <c r="I3">
        <f>AVERAGE(B12:D12)</f>
        <v>9978.5000166666669</v>
      </c>
      <c r="J3">
        <f>I3*H3</f>
        <v>0.8088926732057935</v>
      </c>
      <c r="L3">
        <v>1E-4</v>
      </c>
      <c r="M3">
        <f>J3/15/0.027</f>
        <v>1.9972658597673913</v>
      </c>
      <c r="N3">
        <f>M3/300*500</f>
        <v>3.3287764329456522</v>
      </c>
    </row>
    <row r="4" spans="1:14" x14ac:dyDescent="0.3">
      <c r="A4">
        <v>1E-3</v>
      </c>
      <c r="B4">
        <v>10315</v>
      </c>
      <c r="C4">
        <v>11301</v>
      </c>
      <c r="D4">
        <v>11242</v>
      </c>
      <c r="F4">
        <f>AVERAGE(B4:D4)</f>
        <v>10952.666666666666</v>
      </c>
      <c r="G4">
        <v>6588</v>
      </c>
      <c r="H4">
        <f>A4*5/G4*1000</f>
        <v>7.5895567698846384E-4</v>
      </c>
      <c r="I4">
        <f t="shared" ref="I4:I7" si="0">AVERAGE(B13:D13)</f>
        <v>10595.500016666667</v>
      </c>
      <c r="J4">
        <f t="shared" ref="J4:J7" si="1">I4*H4</f>
        <v>8.0415148881805294</v>
      </c>
      <c r="L4">
        <v>1E-3</v>
      </c>
      <c r="M4">
        <f t="shared" ref="M4:M5" si="2">J4/15/0.027</f>
        <v>19.855592316495134</v>
      </c>
      <c r="N4">
        <f t="shared" ref="N4:N7" si="3">M4/300*500</f>
        <v>33.092653860825223</v>
      </c>
    </row>
    <row r="5" spans="1:14" x14ac:dyDescent="0.3">
      <c r="A5">
        <v>0.01</v>
      </c>
      <c r="B5">
        <v>7180</v>
      </c>
      <c r="C5">
        <v>6162</v>
      </c>
      <c r="D5">
        <v>7114</v>
      </c>
      <c r="F5">
        <f>AVERAGE(B5:D5)</f>
        <v>6818.666666666667</v>
      </c>
      <c r="G5">
        <v>5988</v>
      </c>
      <c r="H5">
        <f>A5*5/G5*1000</f>
        <v>8.3500334001336014E-3</v>
      </c>
      <c r="I5">
        <f t="shared" si="0"/>
        <v>6461.5000166666659</v>
      </c>
      <c r="J5">
        <f t="shared" si="1"/>
        <v>53.953740954130481</v>
      </c>
      <c r="L5">
        <v>0.01</v>
      </c>
      <c r="M5">
        <f t="shared" si="2"/>
        <v>133.21911346698883</v>
      </c>
      <c r="N5">
        <f t="shared" si="3"/>
        <v>222.03185577831471</v>
      </c>
    </row>
    <row r="6" spans="1:14" x14ac:dyDescent="0.3">
      <c r="A6">
        <v>0.1</v>
      </c>
      <c r="F6" t="e">
        <f t="shared" ref="F6:F7" si="4">AVERAGE(B6:C6)</f>
        <v>#DIV/0!</v>
      </c>
      <c r="H6" t="e">
        <f>A6*5/G6*1000</f>
        <v>#DIV/0!</v>
      </c>
      <c r="I6" t="e">
        <f t="shared" si="0"/>
        <v>#DIV/0!</v>
      </c>
      <c r="J6" t="e">
        <f t="shared" si="1"/>
        <v>#DIV/0!</v>
      </c>
      <c r="L6">
        <v>0.1</v>
      </c>
      <c r="M6" t="e">
        <f t="shared" ref="M6:M7" si="5">J6/15/0.015</f>
        <v>#DIV/0!</v>
      </c>
      <c r="N6" t="e">
        <f t="shared" si="3"/>
        <v>#DIV/0!</v>
      </c>
    </row>
    <row r="7" spans="1:14" x14ac:dyDescent="0.3">
      <c r="A7">
        <v>1</v>
      </c>
      <c r="F7" t="e">
        <f t="shared" si="4"/>
        <v>#DIV/0!</v>
      </c>
      <c r="H7" t="e">
        <f>A7*5/G7*1000</f>
        <v>#DIV/0!</v>
      </c>
      <c r="I7" t="e">
        <f t="shared" si="0"/>
        <v>#DIV/0!</v>
      </c>
      <c r="J7" t="e">
        <f t="shared" si="1"/>
        <v>#DIV/0!</v>
      </c>
      <c r="L7">
        <v>1</v>
      </c>
      <c r="M7" t="e">
        <f t="shared" si="5"/>
        <v>#DIV/0!</v>
      </c>
      <c r="N7" t="e">
        <f t="shared" si="3"/>
        <v>#DIV/0!</v>
      </c>
    </row>
    <row r="10" spans="1:14" x14ac:dyDescent="0.3">
      <c r="A10" t="s">
        <v>2</v>
      </c>
      <c r="B10">
        <v>11</v>
      </c>
    </row>
    <row r="12" spans="1:14" x14ac:dyDescent="0.3">
      <c r="A12">
        <v>1E-4</v>
      </c>
      <c r="B12">
        <f t="shared" ref="B12:D14" si="6">B3-$E$2</f>
        <v>9750.8333500000008</v>
      </c>
      <c r="C12">
        <f t="shared" si="6"/>
        <v>9981.8333500000008</v>
      </c>
      <c r="D12">
        <f t="shared" si="6"/>
        <v>10202.833350000001</v>
      </c>
    </row>
    <row r="13" spans="1:14" x14ac:dyDescent="0.3">
      <c r="A13">
        <v>1E-3</v>
      </c>
      <c r="B13">
        <f t="shared" si="6"/>
        <v>9957.8333500000008</v>
      </c>
      <c r="C13">
        <f t="shared" si="6"/>
        <v>10943.833350000001</v>
      </c>
      <c r="D13">
        <f t="shared" si="6"/>
        <v>10884.833350000001</v>
      </c>
    </row>
    <row r="14" spans="1:14" x14ac:dyDescent="0.3">
      <c r="A14">
        <v>0.01</v>
      </c>
      <c r="B14">
        <f t="shared" si="6"/>
        <v>6822.8333499999999</v>
      </c>
      <c r="C14">
        <f t="shared" si="6"/>
        <v>5804.8333499999999</v>
      </c>
      <c r="D14">
        <f t="shared" si="6"/>
        <v>6756.8333499999999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02E74-9B5E-44A8-BF3C-42EE27970D62}">
  <dimension ref="A1:N16"/>
  <sheetViews>
    <sheetView workbookViewId="0">
      <selection activeCell="M3" sqref="M3:M5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79</v>
      </c>
      <c r="C2">
        <v>97</v>
      </c>
      <c r="D2">
        <v>89</v>
      </c>
      <c r="E2">
        <f>(110+88.3333)/2</f>
        <v>99.166650000000004</v>
      </c>
      <c r="F2">
        <f>AVERAGE(B2:D2)</f>
        <v>88.333333333333329</v>
      </c>
      <c r="G2">
        <v>6261</v>
      </c>
    </row>
    <row r="3" spans="1:14" x14ac:dyDescent="0.3">
      <c r="A3">
        <v>1E-4</v>
      </c>
      <c r="B3">
        <v>175</v>
      </c>
      <c r="C3">
        <v>182</v>
      </c>
      <c r="D3">
        <v>11</v>
      </c>
      <c r="F3">
        <f>AVERAGE(B3:D3)</f>
        <v>122.66666666666667</v>
      </c>
      <c r="G3">
        <v>6728</v>
      </c>
      <c r="H3">
        <f>A3*5/G3*1000</f>
        <v>7.4316290130796678E-5</v>
      </c>
      <c r="I3">
        <f>AVERAGE(B12:D12)</f>
        <v>23.500016666666664</v>
      </c>
      <c r="J3">
        <f>I3*H3</f>
        <v>1.7464340566785573E-3</v>
      </c>
      <c r="L3">
        <v>1E-4</v>
      </c>
      <c r="M3">
        <f>J3/15/0.022</f>
        <v>5.2922244141774466E-3</v>
      </c>
      <c r="N3">
        <f>M3/300*500</f>
        <v>8.8203740236290785E-3</v>
      </c>
    </row>
    <row r="4" spans="1:14" x14ac:dyDescent="0.3">
      <c r="A4">
        <v>1E-3</v>
      </c>
      <c r="B4">
        <v>134</v>
      </c>
      <c r="C4">
        <v>126</v>
      </c>
      <c r="D4">
        <v>116</v>
      </c>
      <c r="F4">
        <f t="shared" ref="F4:F5" si="0">AVERAGE(B4:D4)</f>
        <v>125.33333333333333</v>
      </c>
      <c r="G4">
        <v>6217</v>
      </c>
      <c r="H4">
        <f>A4*5/G4*1000</f>
        <v>8.0424642110342611E-4</v>
      </c>
      <c r="I4">
        <f t="shared" ref="I4:I7" si="1">AVERAGE(B13:D13)</f>
        <v>26.166683333333328</v>
      </c>
      <c r="J4">
        <f t="shared" ref="J4:J7" si="2">I4*H4</f>
        <v>2.1044461422979999E-2</v>
      </c>
      <c r="L4">
        <v>1E-3</v>
      </c>
      <c r="M4">
        <f t="shared" ref="M4:M5" si="3">J4/15/0.022</f>
        <v>6.3771095221151514E-2</v>
      </c>
      <c r="N4">
        <f t="shared" ref="N4:N7" si="4">M4/300*500</f>
        <v>0.10628515870191919</v>
      </c>
    </row>
    <row r="5" spans="1:14" x14ac:dyDescent="0.3">
      <c r="A5">
        <v>0.01</v>
      </c>
      <c r="B5">
        <v>180</v>
      </c>
      <c r="C5">
        <v>196</v>
      </c>
      <c r="D5">
        <v>208</v>
      </c>
      <c r="F5">
        <f t="shared" si="0"/>
        <v>194.66666666666666</v>
      </c>
      <c r="G5">
        <v>6488</v>
      </c>
      <c r="H5">
        <f t="shared" ref="H5:H7" si="5">A5*5/G5*1000</f>
        <v>7.7065351418002465E-3</v>
      </c>
      <c r="I5">
        <f t="shared" si="1"/>
        <v>95.500016666666667</v>
      </c>
      <c r="J5">
        <f t="shared" si="2"/>
        <v>0.73597423448417587</v>
      </c>
      <c r="L5">
        <v>0.01</v>
      </c>
      <c r="M5">
        <f t="shared" si="3"/>
        <v>2.2302249529823515</v>
      </c>
      <c r="N5">
        <f t="shared" si="4"/>
        <v>3.717041588303919</v>
      </c>
    </row>
    <row r="6" spans="1:14" x14ac:dyDescent="0.3">
      <c r="A6">
        <v>0.1</v>
      </c>
      <c r="F6" t="e">
        <f t="shared" ref="F6:F7" si="6">AVERAGE(B6:C6)</f>
        <v>#DIV/0!</v>
      </c>
      <c r="H6" t="e">
        <f t="shared" si="5"/>
        <v>#DIV/0!</v>
      </c>
      <c r="I6" t="e">
        <f t="shared" si="1"/>
        <v>#DIV/0!</v>
      </c>
      <c r="J6" t="e">
        <f t="shared" si="2"/>
        <v>#DIV/0!</v>
      </c>
      <c r="L6">
        <v>0.1</v>
      </c>
      <c r="M6" t="e">
        <f t="shared" ref="M6:M7" si="7">J6/15/0.015</f>
        <v>#DIV/0!</v>
      </c>
      <c r="N6" t="e">
        <f t="shared" si="4"/>
        <v>#DIV/0!</v>
      </c>
    </row>
    <row r="7" spans="1:14" x14ac:dyDescent="0.3">
      <c r="A7">
        <v>1</v>
      </c>
      <c r="F7" t="e">
        <f t="shared" si="6"/>
        <v>#DIV/0!</v>
      </c>
      <c r="H7" t="e">
        <f t="shared" si="5"/>
        <v>#DIV/0!</v>
      </c>
      <c r="I7" t="e">
        <f t="shared" si="1"/>
        <v>#DIV/0!</v>
      </c>
      <c r="J7" t="e">
        <f t="shared" si="2"/>
        <v>#DIV/0!</v>
      </c>
      <c r="L7">
        <v>1</v>
      </c>
      <c r="M7" t="e">
        <f t="shared" si="7"/>
        <v>#DIV/0!</v>
      </c>
      <c r="N7" t="e">
        <f t="shared" si="4"/>
        <v>#DIV/0!</v>
      </c>
    </row>
    <row r="10" spans="1:14" x14ac:dyDescent="0.3">
      <c r="A10" t="s">
        <v>2</v>
      </c>
      <c r="B10">
        <v>11</v>
      </c>
    </row>
    <row r="12" spans="1:14" x14ac:dyDescent="0.3">
      <c r="A12">
        <v>1E-4</v>
      </c>
      <c r="B12">
        <f>B3-$E$2</f>
        <v>75.833349999999996</v>
      </c>
      <c r="C12">
        <f t="shared" ref="C12:D12" si="8">C3-$E$2</f>
        <v>82.833349999999996</v>
      </c>
      <c r="D12">
        <f t="shared" si="8"/>
        <v>-88.166650000000004</v>
      </c>
    </row>
    <row r="13" spans="1:14" x14ac:dyDescent="0.3">
      <c r="A13">
        <v>1E-3</v>
      </c>
      <c r="B13">
        <f t="shared" ref="B13:D14" si="9">B4-$E$2</f>
        <v>34.833349999999996</v>
      </c>
      <c r="C13">
        <f t="shared" si="9"/>
        <v>26.833349999999996</v>
      </c>
      <c r="D13">
        <f t="shared" si="9"/>
        <v>16.833349999999996</v>
      </c>
    </row>
    <row r="14" spans="1:14" x14ac:dyDescent="0.3">
      <c r="A14">
        <v>0.01</v>
      </c>
      <c r="B14">
        <f t="shared" si="9"/>
        <v>80.833349999999996</v>
      </c>
      <c r="C14">
        <f t="shared" si="9"/>
        <v>96.833349999999996</v>
      </c>
      <c r="D14">
        <f t="shared" si="9"/>
        <v>108.83335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1C42E-68E4-4744-B786-1260655A4A87}">
  <dimension ref="A1:N16"/>
  <sheetViews>
    <sheetView workbookViewId="0">
      <selection activeCell="K14" sqref="K14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123</v>
      </c>
      <c r="C2">
        <v>100</v>
      </c>
      <c r="D2">
        <v>107</v>
      </c>
      <c r="E2">
        <f>(110+88.3333)/2</f>
        <v>99.166650000000004</v>
      </c>
      <c r="F2">
        <f>AVERAGE(B2:D2)</f>
        <v>110</v>
      </c>
      <c r="G2">
        <v>6694</v>
      </c>
    </row>
    <row r="3" spans="1:14" x14ac:dyDescent="0.3">
      <c r="A3">
        <v>1E-4</v>
      </c>
      <c r="B3">
        <v>2694</v>
      </c>
      <c r="C3">
        <v>3205</v>
      </c>
      <c r="D3">
        <v>2791</v>
      </c>
      <c r="F3">
        <f>AVERAGE(B3:D3)</f>
        <v>2896.6666666666665</v>
      </c>
      <c r="G3">
        <v>6380</v>
      </c>
      <c r="H3">
        <f>A3*5/G3*1000</f>
        <v>7.8369905956112844E-5</v>
      </c>
      <c r="I3">
        <f>AVERAGE(B12:D12)</f>
        <v>2797.5000166666664</v>
      </c>
      <c r="J3">
        <f>I3*H3</f>
        <v>0.21923981321839076</v>
      </c>
      <c r="L3">
        <v>1E-4</v>
      </c>
      <c r="M3">
        <f>J3/15/0.022</f>
        <v>0.66436307035875997</v>
      </c>
      <c r="N3">
        <f>M3/300*500</f>
        <v>1.1072717839312667</v>
      </c>
    </row>
    <row r="4" spans="1:14" x14ac:dyDescent="0.3">
      <c r="A4">
        <v>1E-3</v>
      </c>
      <c r="B4">
        <v>2799</v>
      </c>
      <c r="C4">
        <v>2952</v>
      </c>
      <c r="D4">
        <v>3106</v>
      </c>
      <c r="F4">
        <f t="shared" ref="F4:F5" si="0">AVERAGE(B4:D4)</f>
        <v>2952.3333333333335</v>
      </c>
      <c r="G4">
        <v>6593</v>
      </c>
      <c r="H4">
        <f>A4*5/G4*1000</f>
        <v>7.5838010010617315E-4</v>
      </c>
      <c r="I4">
        <f>AVERAGE(C13:D13)</f>
        <v>2929.8333499999999</v>
      </c>
      <c r="J4">
        <f t="shared" ref="J4:J7" si="1">I4*H4</f>
        <v>2.2219273092674046</v>
      </c>
      <c r="L4">
        <v>1E-3</v>
      </c>
      <c r="M4">
        <f t="shared" ref="M4:M5" si="2">J4/15/0.022</f>
        <v>6.7331130583860741</v>
      </c>
      <c r="N4">
        <f t="shared" ref="N4:N7" si="3">M4/300*500</f>
        <v>11.221855097310122</v>
      </c>
    </row>
    <row r="5" spans="1:14" x14ac:dyDescent="0.3">
      <c r="A5">
        <v>0.01</v>
      </c>
      <c r="B5">
        <v>2021</v>
      </c>
      <c r="C5">
        <v>2238</v>
      </c>
      <c r="D5">
        <v>2005</v>
      </c>
      <c r="F5">
        <f t="shared" si="0"/>
        <v>2088</v>
      </c>
      <c r="G5">
        <v>6400</v>
      </c>
      <c r="H5">
        <f t="shared" ref="H5:H7" si="4">A5*5/G5*1000</f>
        <v>7.8125E-3</v>
      </c>
      <c r="I5">
        <f t="shared" ref="I5:I7" si="5">AVERAGE(B14:D14)</f>
        <v>1988.8333499999999</v>
      </c>
      <c r="J5">
        <f t="shared" si="1"/>
        <v>15.537760546874999</v>
      </c>
      <c r="L5">
        <v>0.01</v>
      </c>
      <c r="M5">
        <f t="shared" si="2"/>
        <v>47.084122869318179</v>
      </c>
      <c r="N5">
        <f t="shared" si="3"/>
        <v>78.473538115530303</v>
      </c>
    </row>
    <row r="6" spans="1:14" x14ac:dyDescent="0.3">
      <c r="A6">
        <v>0.1</v>
      </c>
      <c r="F6" t="e">
        <f t="shared" ref="F6:F7" si="6">AVERAGE(B6:C6)</f>
        <v>#DIV/0!</v>
      </c>
      <c r="H6" t="e">
        <f t="shared" si="4"/>
        <v>#DIV/0!</v>
      </c>
      <c r="I6" t="e">
        <f t="shared" si="5"/>
        <v>#DIV/0!</v>
      </c>
      <c r="J6" t="e">
        <f t="shared" si="1"/>
        <v>#DIV/0!</v>
      </c>
      <c r="L6">
        <v>0.1</v>
      </c>
      <c r="M6" t="e">
        <f t="shared" ref="M6:M7" si="7">J6/15/0.015</f>
        <v>#DIV/0!</v>
      </c>
      <c r="N6" t="e">
        <f t="shared" si="3"/>
        <v>#DIV/0!</v>
      </c>
    </row>
    <row r="7" spans="1:14" x14ac:dyDescent="0.3">
      <c r="A7">
        <v>1</v>
      </c>
      <c r="F7" t="e">
        <f t="shared" si="6"/>
        <v>#DIV/0!</v>
      </c>
      <c r="H7" t="e">
        <f t="shared" si="4"/>
        <v>#DIV/0!</v>
      </c>
      <c r="I7" t="e">
        <f t="shared" si="5"/>
        <v>#DIV/0!</v>
      </c>
      <c r="J7" t="e">
        <f t="shared" si="1"/>
        <v>#DIV/0!</v>
      </c>
      <c r="L7">
        <v>1</v>
      </c>
      <c r="M7" t="e">
        <f t="shared" si="7"/>
        <v>#DIV/0!</v>
      </c>
      <c r="N7" t="e">
        <f t="shared" si="3"/>
        <v>#DIV/0!</v>
      </c>
    </row>
    <row r="10" spans="1:14" x14ac:dyDescent="0.3">
      <c r="A10" t="s">
        <v>2</v>
      </c>
      <c r="B10">
        <v>11</v>
      </c>
    </row>
    <row r="12" spans="1:14" x14ac:dyDescent="0.3">
      <c r="A12">
        <v>1E-4</v>
      </c>
      <c r="B12">
        <f>B3-$E$2</f>
        <v>2594.8333499999999</v>
      </c>
      <c r="C12">
        <f t="shared" ref="C12:D12" si="8">C3-$E$2</f>
        <v>3105.8333499999999</v>
      </c>
      <c r="D12">
        <f t="shared" si="8"/>
        <v>2691.8333499999999</v>
      </c>
    </row>
    <row r="13" spans="1:14" x14ac:dyDescent="0.3">
      <c r="A13">
        <v>1E-3</v>
      </c>
      <c r="B13">
        <f>B4-$E$2</f>
        <v>2699.8333499999999</v>
      </c>
      <c r="C13">
        <f t="shared" ref="C13:D13" si="9">C4-$E$2</f>
        <v>2852.8333499999999</v>
      </c>
      <c r="D13">
        <f t="shared" si="9"/>
        <v>3006.8333499999999</v>
      </c>
    </row>
    <row r="14" spans="1:14" x14ac:dyDescent="0.3">
      <c r="A14">
        <v>0.01</v>
      </c>
      <c r="B14">
        <f t="shared" ref="B14:D14" si="10">B5-$E$2</f>
        <v>1921.8333499999999</v>
      </c>
      <c r="C14">
        <f t="shared" si="10"/>
        <v>2138.8333499999999</v>
      </c>
      <c r="D14">
        <f t="shared" si="10"/>
        <v>1905.8333499999999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ENT 1_C21_CD_N=10</vt:lpstr>
      <vt:lpstr>ENT 1_withoutC21_CD_N=10</vt:lpstr>
      <vt:lpstr>ENT 2_C21_CD_N=10</vt:lpstr>
      <vt:lpstr>ENT 2_withoutC21_CD_N=10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2018-10-30T02:21:23Z</dcterms:created>
  <dcterms:modified xsi:type="dcterms:W3CDTF">2019-05-17T03:21:36Z</dcterms:modified>
</cp:coreProperties>
</file>