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28_Student Report_20052019-24052019\Uridine_condep\30 uM\"/>
    </mc:Choice>
  </mc:AlternateContent>
  <xr:revisionPtr revIDLastSave="0" documentId="13_ncr:1_{4A5E4623-59DF-4496-8EF8-9CFE54EA8FE7}" xr6:coauthVersionLast="43" xr6:coauthVersionMax="43" xr10:uidLastSave="{00000000-0000-0000-0000-000000000000}"/>
  <bookViews>
    <workbookView xWindow="-108" yWindow="-108" windowWidth="23256" windowHeight="12576" firstSheet="1" activeTab="2" xr2:uid="{2B1BFF4D-2481-426D-807D-F1DD13B7A61B}"/>
  </bookViews>
  <sheets>
    <sheet name="ENT 1_withC21_CD_N=1a" sheetId="10" r:id="rId1"/>
    <sheet name="ENT 1_withoutC21_CD_N=1a" sheetId="3" r:id="rId2"/>
    <sheet name="ENT 2_withC21_CD_N=1a" sheetId="9" r:id="rId3"/>
    <sheet name="ENT 2_withoutC21_CD_N=1a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" i="9" l="1"/>
  <c r="P6" i="9"/>
  <c r="P7" i="8"/>
  <c r="P6" i="8"/>
  <c r="E2" i="8"/>
  <c r="E2" i="9"/>
  <c r="P7" i="10"/>
  <c r="P6" i="10"/>
  <c r="P7" i="3"/>
  <c r="P6" i="3"/>
  <c r="E2" i="3" l="1"/>
  <c r="E2" i="10"/>
  <c r="F2" i="8" l="1"/>
  <c r="F2" i="9"/>
  <c r="F2" i="10" l="1"/>
  <c r="F2" i="3"/>
  <c r="F6" i="3" l="1"/>
  <c r="F7" i="3"/>
  <c r="F5" i="3"/>
  <c r="B15" i="8" l="1"/>
  <c r="C15" i="8"/>
  <c r="D15" i="8"/>
  <c r="B16" i="8"/>
  <c r="C16" i="8"/>
  <c r="D16" i="8"/>
  <c r="C14" i="8"/>
  <c r="D14" i="8"/>
  <c r="B14" i="8"/>
  <c r="B15" i="9"/>
  <c r="C15" i="9"/>
  <c r="D15" i="9"/>
  <c r="B16" i="9"/>
  <c r="C16" i="9"/>
  <c r="D16" i="9"/>
  <c r="C14" i="9"/>
  <c r="D14" i="9"/>
  <c r="B14" i="9"/>
  <c r="B15" i="3"/>
  <c r="C15" i="3"/>
  <c r="D15" i="3"/>
  <c r="B16" i="3"/>
  <c r="C16" i="3"/>
  <c r="D16" i="3"/>
  <c r="C14" i="3"/>
  <c r="D14" i="3"/>
  <c r="B14" i="3"/>
  <c r="B16" i="10"/>
  <c r="C16" i="10"/>
  <c r="D16" i="10"/>
  <c r="B15" i="10"/>
  <c r="C15" i="10"/>
  <c r="D15" i="10"/>
  <c r="C14" i="10"/>
  <c r="D14" i="10"/>
  <c r="B14" i="10"/>
  <c r="H7" i="10" l="1"/>
  <c r="F7" i="10"/>
  <c r="H6" i="10"/>
  <c r="F6" i="10"/>
  <c r="H5" i="10"/>
  <c r="F5" i="10"/>
  <c r="I4" i="10"/>
  <c r="H4" i="10"/>
  <c r="F4" i="10"/>
  <c r="I3" i="10"/>
  <c r="H3" i="10"/>
  <c r="J3" i="10" s="1"/>
  <c r="M3" i="10" s="1"/>
  <c r="N3" i="10" s="1"/>
  <c r="F3" i="10"/>
  <c r="H7" i="9"/>
  <c r="F7" i="9"/>
  <c r="H6" i="9"/>
  <c r="F6" i="9"/>
  <c r="H5" i="9"/>
  <c r="F5" i="9"/>
  <c r="I4" i="9"/>
  <c r="H4" i="9"/>
  <c r="F4" i="9"/>
  <c r="I3" i="9"/>
  <c r="H3" i="9"/>
  <c r="J3" i="9" s="1"/>
  <c r="M3" i="9" s="1"/>
  <c r="N3" i="9" s="1"/>
  <c r="F3" i="9"/>
  <c r="H7" i="8"/>
  <c r="F7" i="8"/>
  <c r="H6" i="8"/>
  <c r="F6" i="8"/>
  <c r="H5" i="8"/>
  <c r="F5" i="8"/>
  <c r="I4" i="8"/>
  <c r="H4" i="8"/>
  <c r="F4" i="8"/>
  <c r="I3" i="8"/>
  <c r="H3" i="8"/>
  <c r="J3" i="8" s="1"/>
  <c r="M3" i="8" s="1"/>
  <c r="N3" i="8" s="1"/>
  <c r="F3" i="8"/>
  <c r="I7" i="3"/>
  <c r="J4" i="9" l="1"/>
  <c r="M4" i="9" s="1"/>
  <c r="N4" i="9" s="1"/>
  <c r="J4" i="8"/>
  <c r="M4" i="8" s="1"/>
  <c r="N4" i="8" s="1"/>
  <c r="J4" i="10"/>
  <c r="M4" i="10" s="1"/>
  <c r="N4" i="10" s="1"/>
  <c r="I5" i="10"/>
  <c r="J5" i="10" s="1"/>
  <c r="M5" i="10" s="1"/>
  <c r="I7" i="9"/>
  <c r="J7" i="9" s="1"/>
  <c r="M7" i="9" s="1"/>
  <c r="H5" i="3"/>
  <c r="N5" i="10" l="1"/>
  <c r="N7" i="9"/>
  <c r="I5" i="9"/>
  <c r="J5" i="9" s="1"/>
  <c r="M5" i="9" s="1"/>
  <c r="I5" i="8"/>
  <c r="J5" i="8" s="1"/>
  <c r="M5" i="8" s="1"/>
  <c r="I7" i="8"/>
  <c r="J7" i="8" s="1"/>
  <c r="M7" i="8" s="1"/>
  <c r="I7" i="10"/>
  <c r="I6" i="10"/>
  <c r="J6" i="10" s="1"/>
  <c r="M6" i="10" s="1"/>
  <c r="I6" i="9"/>
  <c r="J6" i="9" s="1"/>
  <c r="M6" i="9" s="1"/>
  <c r="I6" i="8"/>
  <c r="J6" i="8" s="1"/>
  <c r="M6" i="8" s="1"/>
  <c r="F3" i="3"/>
  <c r="F4" i="3"/>
  <c r="H3" i="3"/>
  <c r="N6" i="10" l="1"/>
  <c r="N6" i="8"/>
  <c r="N7" i="8"/>
  <c r="N5" i="8"/>
  <c r="J7" i="10"/>
  <c r="M7" i="10" s="1"/>
  <c r="N5" i="9"/>
  <c r="N6" i="9"/>
  <c r="I3" i="3"/>
  <c r="N7" i="10" l="1"/>
  <c r="H7" i="3"/>
  <c r="H6" i="3"/>
  <c r="H4" i="3"/>
  <c r="I5" i="3" l="1"/>
  <c r="J5" i="3" s="1"/>
  <c r="M5" i="3" s="1"/>
  <c r="J7" i="3"/>
  <c r="M7" i="3" s="1"/>
  <c r="N5" i="3" l="1"/>
  <c r="N7" i="3"/>
  <c r="I4" i="3"/>
  <c r="J4" i="3" s="1"/>
  <c r="M4" i="3" s="1"/>
  <c r="I6" i="3"/>
  <c r="J3" i="3"/>
  <c r="M3" i="3" s="1"/>
  <c r="J6" i="3" l="1"/>
  <c r="M6" i="3" s="1"/>
  <c r="N3" i="3"/>
  <c r="N4" i="3"/>
  <c r="N6" i="3" l="1"/>
</calcChain>
</file>

<file path=xl/sharedStrings.xml><?xml version="1.0" encoding="utf-8"?>
<sst xmlns="http://schemas.openxmlformats.org/spreadsheetml/2006/main" count="52" uniqueCount="13">
  <si>
    <t>ENT1</t>
    <phoneticPr fontId="1" type="noConversion"/>
  </si>
  <si>
    <t>DY</t>
    <phoneticPr fontId="1" type="noConversion"/>
  </si>
  <si>
    <t>Bg</t>
    <phoneticPr fontId="1" type="noConversion"/>
  </si>
  <si>
    <t>ref</t>
    <phoneticPr fontId="1" type="noConversion"/>
  </si>
  <si>
    <t>Reading (cpm)</t>
    <phoneticPr fontId="1" type="noConversion"/>
  </si>
  <si>
    <t>Reading average</t>
    <phoneticPr fontId="1" type="noConversion"/>
  </si>
  <si>
    <t>p mol</t>
    <phoneticPr fontId="1" type="noConversion"/>
  </si>
  <si>
    <t>total p mol</t>
    <phoneticPr fontId="1" type="noConversion"/>
  </si>
  <si>
    <t>Reading average - Bg</t>
    <phoneticPr fontId="1" type="noConversion"/>
  </si>
  <si>
    <t>Prism</t>
    <phoneticPr fontId="1" type="noConversion"/>
  </si>
  <si>
    <t xml:space="preserve">/ 15 min/ 0.009 mg protein </t>
    <phoneticPr fontId="1" type="noConversion"/>
  </si>
  <si>
    <t>Triton X100</t>
    <phoneticPr fontId="1" type="noConversion"/>
  </si>
  <si>
    <t>Modified Reading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</si>
</sst>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CA900-2CA2-4E23-891E-2F6C70257178}">
  <dimension ref="A1:P16"/>
  <sheetViews>
    <sheetView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256</v>
      </c>
      <c r="C2">
        <v>214</v>
      </c>
      <c r="D2">
        <v>258</v>
      </c>
      <c r="E2">
        <f>(278+242.6667)/2</f>
        <v>260.33335</v>
      </c>
      <c r="F2">
        <f>AVERAGE(B2:D2)</f>
        <v>242.66666666666666</v>
      </c>
      <c r="G2">
        <v>6471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5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2719</v>
      </c>
      <c r="C5">
        <v>2928</v>
      </c>
      <c r="D5">
        <v>2818</v>
      </c>
      <c r="F5">
        <f>AVERAGE(B5:D5)</f>
        <v>2821.6666666666665</v>
      </c>
      <c r="G5">
        <v>6573</v>
      </c>
      <c r="H5">
        <f>A5*5/G5*1000</f>
        <v>7.6068766164612816E-3</v>
      </c>
      <c r="I5">
        <f t="shared" si="1"/>
        <v>2561.3333166666666</v>
      </c>
      <c r="J5">
        <f t="shared" si="2"/>
        <v>19.483746513514884</v>
      </c>
      <c r="L5">
        <v>0.01</v>
      </c>
      <c r="M5">
        <f>J5/15/0.037</f>
        <v>35.105849573900691</v>
      </c>
      <c r="N5">
        <f t="shared" si="4"/>
        <v>58.509749289834481</v>
      </c>
    </row>
    <row r="6" spans="1:16" x14ac:dyDescent="0.3">
      <c r="A6">
        <v>0.1</v>
      </c>
      <c r="B6">
        <v>1392</v>
      </c>
      <c r="C6">
        <v>1354</v>
      </c>
      <c r="D6">
        <v>878</v>
      </c>
      <c r="F6">
        <f>AVERAGE(B6:D6)</f>
        <v>1208</v>
      </c>
      <c r="G6">
        <v>6458</v>
      </c>
      <c r="H6">
        <f t="shared" ref="H6:H7" si="5">A6*5/G6*1000</f>
        <v>7.7423350882626196E-2</v>
      </c>
      <c r="I6">
        <f t="shared" si="1"/>
        <v>947.66665000000012</v>
      </c>
      <c r="J6">
        <f>I6*H6</f>
        <v>73.371527562712913</v>
      </c>
      <c r="L6">
        <v>0.1</v>
      </c>
      <c r="M6">
        <f t="shared" ref="M6:M7" si="6">J6/15/0.037</f>
        <v>132.2009505634467</v>
      </c>
      <c r="N6">
        <f t="shared" si="4"/>
        <v>220.33491760574449</v>
      </c>
      <c r="P6">
        <f>N6*61.11901/$N$5</f>
        <v>230.16082269958346</v>
      </c>
    </row>
    <row r="7" spans="1:16" x14ac:dyDescent="0.3">
      <c r="A7">
        <v>1</v>
      </c>
      <c r="B7">
        <v>534</v>
      </c>
      <c r="C7">
        <v>473</v>
      </c>
      <c r="D7">
        <v>487</v>
      </c>
      <c r="F7">
        <f>AVERAGE(B7:D7)</f>
        <v>498</v>
      </c>
      <c r="G7">
        <v>5982</v>
      </c>
      <c r="H7">
        <f t="shared" si="5"/>
        <v>0.83584085590103652</v>
      </c>
      <c r="I7">
        <f>AVERAGE(B16:D16)</f>
        <v>237.66665</v>
      </c>
      <c r="J7">
        <f>I7*H7</f>
        <v>198.65149615513209</v>
      </c>
      <c r="L7">
        <v>1</v>
      </c>
      <c r="M7">
        <f t="shared" si="6"/>
        <v>357.93062370294069</v>
      </c>
      <c r="N7">
        <f t="shared" si="4"/>
        <v>596.55103950490115</v>
      </c>
      <c r="P7">
        <f>N7*61.11901/$N$5</f>
        <v>623.15442112730329</v>
      </c>
    </row>
    <row r="10" spans="1:16" x14ac:dyDescent="0.3">
      <c r="A10" t="s">
        <v>2</v>
      </c>
      <c r="B10">
        <v>11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2458.6666500000001</v>
      </c>
      <c r="C14">
        <f t="shared" ref="C14:D16" si="7">C5-$E$2</f>
        <v>2667.6666500000001</v>
      </c>
      <c r="D14">
        <f t="shared" si="7"/>
        <v>2557.6666500000001</v>
      </c>
    </row>
    <row r="15" spans="1:16" x14ac:dyDescent="0.3">
      <c r="A15">
        <v>0.1</v>
      </c>
      <c r="B15">
        <f t="shared" ref="B15:D15" si="8">B6-$E$2</f>
        <v>1131.6666500000001</v>
      </c>
      <c r="C15">
        <f t="shared" si="8"/>
        <v>1093.6666500000001</v>
      </c>
      <c r="D15">
        <f t="shared" si="8"/>
        <v>617.66665</v>
      </c>
    </row>
    <row r="16" spans="1:16" x14ac:dyDescent="0.3">
      <c r="A16">
        <v>1</v>
      </c>
      <c r="B16">
        <f>B7-$E$2</f>
        <v>273.66665</v>
      </c>
      <c r="C16">
        <f t="shared" si="7"/>
        <v>212.66665</v>
      </c>
      <c r="D16">
        <f t="shared" si="7"/>
        <v>226.66665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6CCF6-D4A4-40EA-B11F-455CB5693710}">
  <dimension ref="A1:P16"/>
  <sheetViews>
    <sheetView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292</v>
      </c>
      <c r="C2">
        <v>244</v>
      </c>
      <c r="D2">
        <v>298</v>
      </c>
      <c r="E2">
        <f>(278+242.6667)/2</f>
        <v>260.33335</v>
      </c>
      <c r="F2">
        <f>AVERAGE(B2:D2)</f>
        <v>278</v>
      </c>
      <c r="G2">
        <v>6614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7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4450</v>
      </c>
      <c r="C5">
        <v>5147</v>
      </c>
      <c r="D5">
        <v>4886</v>
      </c>
      <c r="F5">
        <f>AVERAGE(B5:D5)</f>
        <v>4827.666666666667</v>
      </c>
      <c r="G5">
        <v>6404</v>
      </c>
      <c r="H5">
        <f>A5*5/G5*1000</f>
        <v>7.8076202373516552E-3</v>
      </c>
      <c r="I5">
        <f t="shared" si="1"/>
        <v>4567.3333166666671</v>
      </c>
      <c r="J5">
        <f t="shared" si="2"/>
        <v>35.660004033937128</v>
      </c>
      <c r="L5">
        <v>0.01</v>
      </c>
      <c r="M5">
        <f>J5/15/0.037</f>
        <v>64.252259520607439</v>
      </c>
      <c r="N5">
        <f t="shared" si="4"/>
        <v>107.08709920101239</v>
      </c>
    </row>
    <row r="6" spans="1:16" x14ac:dyDescent="0.3">
      <c r="A6">
        <v>0.1</v>
      </c>
      <c r="B6">
        <v>1900</v>
      </c>
      <c r="C6">
        <v>2337</v>
      </c>
      <c r="D6">
        <v>1885</v>
      </c>
      <c r="F6">
        <f>AVERAGE(B6:D6)</f>
        <v>2040.6666666666667</v>
      </c>
      <c r="G6">
        <v>6253</v>
      </c>
      <c r="H6">
        <f t="shared" ref="H6:H7" si="5">A6*5/G6*1000</f>
        <v>7.9961618423156883E-2</v>
      </c>
      <c r="I6">
        <f t="shared" si="1"/>
        <v>1780.3333166666669</v>
      </c>
      <c r="J6">
        <f>I6*H6</f>
        <v>142.35833333333335</v>
      </c>
      <c r="L6">
        <v>0.1</v>
      </c>
      <c r="M6">
        <f t="shared" ref="M6:M7" si="6">J6/15/0.037</f>
        <v>256.50150150150154</v>
      </c>
      <c r="N6">
        <f t="shared" si="4"/>
        <v>427.50250250250252</v>
      </c>
      <c r="P6">
        <f>N6*222.0319/$N$5</f>
        <v>886.37374243570912</v>
      </c>
    </row>
    <row r="7" spans="1:16" x14ac:dyDescent="0.3">
      <c r="A7">
        <v>1</v>
      </c>
      <c r="B7">
        <v>573</v>
      </c>
      <c r="C7">
        <v>731</v>
      </c>
      <c r="D7">
        <v>623</v>
      </c>
      <c r="F7">
        <f>AVERAGE(B7:D7)</f>
        <v>642.33333333333337</v>
      </c>
      <c r="G7">
        <v>6758</v>
      </c>
      <c r="H7">
        <f t="shared" si="5"/>
        <v>0.73986386504883095</v>
      </c>
      <c r="I7">
        <f>AVERAGE(B16:D16)</f>
        <v>381.99998333333332</v>
      </c>
      <c r="J7">
        <f t="shared" si="2"/>
        <v>282.62798411758899</v>
      </c>
      <c r="L7">
        <v>1</v>
      </c>
      <c r="M7">
        <f t="shared" si="6"/>
        <v>509.23961102268294</v>
      </c>
      <c r="N7">
        <f t="shared" si="4"/>
        <v>848.73268503780491</v>
      </c>
      <c r="P7">
        <f>N7*222.0319/$N$5</f>
        <v>1759.7426025829247</v>
      </c>
    </row>
    <row r="10" spans="1:16" x14ac:dyDescent="0.3">
      <c r="A10" t="s">
        <v>2</v>
      </c>
      <c r="B10">
        <v>11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4189.6666500000001</v>
      </c>
      <c r="C14">
        <f t="shared" ref="C14:D14" si="7">C5-$E$2</f>
        <v>4886.6666500000001</v>
      </c>
      <c r="D14">
        <f t="shared" si="7"/>
        <v>4625.6666500000001</v>
      </c>
    </row>
    <row r="15" spans="1:16" x14ac:dyDescent="0.3">
      <c r="A15">
        <v>0.1</v>
      </c>
      <c r="B15">
        <f t="shared" ref="B15:D15" si="8">B6-$E$2</f>
        <v>1639.6666500000001</v>
      </c>
      <c r="C15">
        <f t="shared" si="8"/>
        <v>2076.6666500000001</v>
      </c>
      <c r="D15">
        <f t="shared" si="8"/>
        <v>1624.6666500000001</v>
      </c>
    </row>
    <row r="16" spans="1:16" x14ac:dyDescent="0.3">
      <c r="A16">
        <v>1</v>
      </c>
      <c r="B16">
        <f t="shared" ref="B16:D16" si="9">B7-$E$2</f>
        <v>312.66665</v>
      </c>
      <c r="C16">
        <f t="shared" si="9"/>
        <v>470.66665</v>
      </c>
      <c r="D16">
        <f t="shared" si="9"/>
        <v>362.66665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57D2F-33F1-4AC5-85CB-0118BDC4B6D5}">
  <dimension ref="A1:P16"/>
  <sheetViews>
    <sheetView tabSelected="1"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73</v>
      </c>
      <c r="C2">
        <v>65</v>
      </c>
      <c r="D2">
        <v>59</v>
      </c>
      <c r="E2">
        <f>(161.6667+65.6667)/2</f>
        <v>113.66669999999999</v>
      </c>
      <c r="F2">
        <f>AVERAGE(B2:D2)</f>
        <v>65.666666666666671</v>
      </c>
      <c r="G2">
        <v>6750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7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294</v>
      </c>
      <c r="C5">
        <v>257</v>
      </c>
      <c r="D5">
        <v>317</v>
      </c>
      <c r="F5">
        <f>AVERAGE(B5:D5)</f>
        <v>289.33333333333331</v>
      </c>
      <c r="G5">
        <v>6483</v>
      </c>
      <c r="H5">
        <f>A5*5/G5*1000</f>
        <v>7.7124787906833261E-3</v>
      </c>
      <c r="I5">
        <f t="shared" si="1"/>
        <v>175.66663333333335</v>
      </c>
      <c r="J5">
        <f t="shared" si="2"/>
        <v>1.3548251838140781</v>
      </c>
      <c r="L5">
        <v>0.01</v>
      </c>
      <c r="M5">
        <f>J5/15/0.034</f>
        <v>2.6565199682628977</v>
      </c>
      <c r="N5">
        <f t="shared" si="4"/>
        <v>4.4275332804381629</v>
      </c>
    </row>
    <row r="6" spans="1:16" x14ac:dyDescent="0.3">
      <c r="A6">
        <v>0.1</v>
      </c>
      <c r="B6">
        <v>257</v>
      </c>
      <c r="C6">
        <v>245</v>
      </c>
      <c r="D6">
        <v>239</v>
      </c>
      <c r="F6">
        <f>AVERAGE(B6:D6)</f>
        <v>247</v>
      </c>
      <c r="G6">
        <v>6949</v>
      </c>
      <c r="H6">
        <f t="shared" ref="H6:H7" si="5">A6*5/G6*1000</f>
        <v>7.1952798963879697E-2</v>
      </c>
      <c r="I6">
        <f t="shared" si="1"/>
        <v>133.33330000000001</v>
      </c>
      <c r="J6">
        <f>I6*H6</f>
        <v>9.5937041300906607</v>
      </c>
      <c r="L6">
        <v>0.1</v>
      </c>
      <c r="M6">
        <f t="shared" ref="M6:M7" si="6">J6/15/0.034</f>
        <v>18.811184568805214</v>
      </c>
      <c r="N6">
        <f t="shared" si="4"/>
        <v>31.351974281342024</v>
      </c>
      <c r="P6">
        <f>N6*3.717042/$N$5</f>
        <v>26.320887457030089</v>
      </c>
    </row>
    <row r="7" spans="1:16" x14ac:dyDescent="0.3">
      <c r="A7">
        <v>1</v>
      </c>
      <c r="B7">
        <v>157</v>
      </c>
      <c r="C7">
        <v>196</v>
      </c>
      <c r="D7">
        <v>149</v>
      </c>
      <c r="F7">
        <f>AVERAGE(B7:D7)</f>
        <v>167.33333333333334</v>
      </c>
      <c r="G7">
        <v>5470</v>
      </c>
      <c r="H7">
        <f t="shared" si="5"/>
        <v>0.91407678244972579</v>
      </c>
      <c r="I7">
        <f>AVERAGE(B16:D16)</f>
        <v>53.666633333333344</v>
      </c>
      <c r="J7">
        <f t="shared" si="2"/>
        <v>49.055423522242549</v>
      </c>
      <c r="L7">
        <v>1</v>
      </c>
      <c r="M7">
        <f t="shared" si="6"/>
        <v>96.187104945573623</v>
      </c>
      <c r="N7">
        <f t="shared" si="4"/>
        <v>160.31184157595604</v>
      </c>
      <c r="P7">
        <f>N7*3.717042/$N$5</f>
        <v>134.58641877813372</v>
      </c>
    </row>
    <row r="10" spans="1:16" x14ac:dyDescent="0.3">
      <c r="A10" t="s">
        <v>2</v>
      </c>
      <c r="B10">
        <v>11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180.33330000000001</v>
      </c>
      <c r="C14">
        <f t="shared" ref="C14:D14" si="7">C5-$E$2</f>
        <v>143.33330000000001</v>
      </c>
      <c r="D14">
        <f t="shared" si="7"/>
        <v>203.33330000000001</v>
      </c>
    </row>
    <row r="15" spans="1:16" x14ac:dyDescent="0.3">
      <c r="A15">
        <v>0.1</v>
      </c>
      <c r="B15">
        <f t="shared" ref="B15:D15" si="8">B6-$E$2</f>
        <v>143.33330000000001</v>
      </c>
      <c r="C15">
        <f t="shared" si="8"/>
        <v>131.33330000000001</v>
      </c>
      <c r="D15">
        <f t="shared" si="8"/>
        <v>125.33330000000001</v>
      </c>
    </row>
    <row r="16" spans="1:16" x14ac:dyDescent="0.3">
      <c r="A16">
        <v>1</v>
      </c>
      <c r="B16">
        <f t="shared" ref="B16:D16" si="9">B7-$E$2</f>
        <v>43.333300000000008</v>
      </c>
      <c r="C16">
        <f t="shared" si="9"/>
        <v>82.333300000000008</v>
      </c>
      <c r="D16">
        <f t="shared" si="9"/>
        <v>35.333300000000008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0DE1D-ADBA-4DB1-A3D4-D57C439FE470}">
  <dimension ref="A1:P16"/>
  <sheetViews>
    <sheetView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109</v>
      </c>
      <c r="C2">
        <v>111</v>
      </c>
      <c r="D2">
        <v>265</v>
      </c>
      <c r="E2">
        <f>(161.6667+65.6667)/2</f>
        <v>113.66669999999999</v>
      </c>
      <c r="F2">
        <f>AVERAGE(B2:D2)</f>
        <v>161.66666666666666</v>
      </c>
      <c r="G2">
        <v>6797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7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1912</v>
      </c>
      <c r="C5">
        <v>1451</v>
      </c>
      <c r="D5">
        <v>1757</v>
      </c>
      <c r="F5">
        <f>AVERAGE(B5:D5)</f>
        <v>1706.6666666666667</v>
      </c>
      <c r="G5">
        <v>6602</v>
      </c>
      <c r="H5">
        <f>A5*5/G5*1000</f>
        <v>7.5734625870948202E-3</v>
      </c>
      <c r="I5">
        <f t="shared" si="1"/>
        <v>1592.9999666666665</v>
      </c>
      <c r="J5">
        <f t="shared" si="2"/>
        <v>12.064525648793294</v>
      </c>
      <c r="L5">
        <v>0.01</v>
      </c>
      <c r="M5">
        <f>J5/15/0.034</f>
        <v>23.655932644692733</v>
      </c>
      <c r="N5">
        <f t="shared" si="4"/>
        <v>39.426554407821222</v>
      </c>
    </row>
    <row r="6" spans="1:16" x14ac:dyDescent="0.3">
      <c r="A6">
        <v>0.1</v>
      </c>
      <c r="B6">
        <v>827</v>
      </c>
      <c r="C6">
        <v>823</v>
      </c>
      <c r="D6">
        <v>801</v>
      </c>
      <c r="F6">
        <f>AVERAGE(B6:D6)</f>
        <v>817</v>
      </c>
      <c r="G6">
        <v>6531</v>
      </c>
      <c r="H6">
        <f t="shared" ref="H6:H7" si="5">A6*5/G6*1000</f>
        <v>7.6557954371459194E-2</v>
      </c>
      <c r="I6">
        <f t="shared" si="1"/>
        <v>703.33329999999989</v>
      </c>
      <c r="J6">
        <f>I6*H6</f>
        <v>53.845758689327816</v>
      </c>
      <c r="L6">
        <v>0.1</v>
      </c>
      <c r="M6">
        <f t="shared" ref="M6:M7" si="6">J6/15/0.034</f>
        <v>105.57991899868198</v>
      </c>
      <c r="N6">
        <f t="shared" si="4"/>
        <v>175.96653166446995</v>
      </c>
      <c r="P6">
        <f>N6*78.47354/$N$5</f>
        <v>350.23899168053481</v>
      </c>
    </row>
    <row r="7" spans="1:16" x14ac:dyDescent="0.3">
      <c r="A7">
        <v>1</v>
      </c>
      <c r="B7">
        <v>489</v>
      </c>
      <c r="C7">
        <v>330</v>
      </c>
      <c r="D7">
        <v>471</v>
      </c>
      <c r="F7">
        <f>AVERAGE(B7:D7)</f>
        <v>430</v>
      </c>
      <c r="G7">
        <v>5971</v>
      </c>
      <c r="H7">
        <f t="shared" si="5"/>
        <v>0.83738067325406129</v>
      </c>
      <c r="I7">
        <f>AVERAGE(B16:D16)</f>
        <v>316.33330000000001</v>
      </c>
      <c r="J7">
        <f t="shared" si="2"/>
        <v>264.89139172667893</v>
      </c>
      <c r="L7">
        <v>1</v>
      </c>
      <c r="M7">
        <f t="shared" si="6"/>
        <v>519.39488573858614</v>
      </c>
      <c r="N7">
        <f t="shared" si="4"/>
        <v>865.65814289764353</v>
      </c>
      <c r="P7">
        <f>N7*78.47354/$N$5</f>
        <v>1722.982388984215</v>
      </c>
    </row>
    <row r="10" spans="1:16" x14ac:dyDescent="0.3">
      <c r="A10" t="s">
        <v>2</v>
      </c>
      <c r="B10">
        <v>11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1798.3333</v>
      </c>
      <c r="C14">
        <f t="shared" ref="C14:D14" si="7">C5-$E$2</f>
        <v>1337.3333</v>
      </c>
      <c r="D14">
        <f t="shared" si="7"/>
        <v>1643.3333</v>
      </c>
    </row>
    <row r="15" spans="1:16" x14ac:dyDescent="0.3">
      <c r="A15">
        <v>0.1</v>
      </c>
      <c r="B15">
        <f t="shared" ref="B15:D15" si="8">B6-$E$2</f>
        <v>713.33330000000001</v>
      </c>
      <c r="C15">
        <f t="shared" si="8"/>
        <v>709.33330000000001</v>
      </c>
      <c r="D15">
        <f t="shared" si="8"/>
        <v>687.33330000000001</v>
      </c>
    </row>
    <row r="16" spans="1:16" x14ac:dyDescent="0.3">
      <c r="A16">
        <v>1</v>
      </c>
      <c r="B16">
        <f t="shared" ref="B16:D16" si="9">B7-$E$2</f>
        <v>375.33330000000001</v>
      </c>
      <c r="C16">
        <f t="shared" si="9"/>
        <v>216.33330000000001</v>
      </c>
      <c r="D16">
        <f t="shared" si="9"/>
        <v>357.33330000000001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ENT 1_withC21_CD_N=1a</vt:lpstr>
      <vt:lpstr>ENT 1_withoutC21_CD_N=1a</vt:lpstr>
      <vt:lpstr>ENT 2_withC21_CD_N=1a</vt:lpstr>
      <vt:lpstr>ENT 2_withoutC21_CD_N=1a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Mak</dc:creator>
  <cp:lastModifiedBy>Winston Mak</cp:lastModifiedBy>
  <dcterms:created xsi:type="dcterms:W3CDTF">2018-10-30T02:21:23Z</dcterms:created>
  <dcterms:modified xsi:type="dcterms:W3CDTF">2019-05-24T02:52:42Z</dcterms:modified>
</cp:coreProperties>
</file>