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DATA/Myo data/"/>
    </mc:Choice>
  </mc:AlternateContent>
  <xr:revisionPtr revIDLastSave="0" documentId="13_ncr:1_{CB84A6CE-D52F-1648-B27A-85CE6C19BBD0}" xr6:coauthVersionLast="45" xr6:coauthVersionMax="45" xr10:uidLastSave="{00000000-0000-0000-0000-000000000000}"/>
  <bookViews>
    <workbookView xWindow="640" yWindow="1180" windowWidth="24960" windowHeight="13840" tabRatio="500" activeTab="2" xr2:uid="{00000000-000D-0000-FFFF-FFFF00000000}"/>
  </bookViews>
  <sheets>
    <sheet name="ctrl" sheetId="1" r:id="rId1"/>
    <sheet name="gp-120" sheetId="2" r:id="rId2"/>
    <sheet name="tat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3" l="1"/>
  <c r="C24" i="3"/>
  <c r="E24" i="2"/>
  <c r="C24" i="2"/>
  <c r="D24" i="1"/>
  <c r="B24" i="1"/>
  <c r="J37" i="3" l="1"/>
  <c r="J38" i="3"/>
  <c r="J39" i="3"/>
  <c r="J40" i="3"/>
  <c r="J42" i="3"/>
  <c r="J43" i="3"/>
  <c r="J44" i="3"/>
  <c r="J45" i="3"/>
  <c r="J46" i="3"/>
  <c r="J36" i="3"/>
  <c r="J26" i="3"/>
  <c r="J27" i="3"/>
  <c r="J28" i="3"/>
  <c r="J29" i="3"/>
  <c r="J30" i="3"/>
  <c r="J41" i="3" s="1"/>
  <c r="J31" i="3"/>
  <c r="J32" i="3"/>
  <c r="J33" i="3"/>
  <c r="J34" i="3"/>
  <c r="J25" i="3"/>
  <c r="I37" i="3"/>
  <c r="I38" i="3"/>
  <c r="I39" i="3"/>
  <c r="I40" i="3"/>
  <c r="I36" i="3"/>
  <c r="I26" i="3"/>
  <c r="I27" i="3"/>
  <c r="I28" i="3"/>
  <c r="I29" i="3"/>
  <c r="I30" i="3"/>
  <c r="I41" i="3" s="1"/>
  <c r="I31" i="3"/>
  <c r="I42" i="3" s="1"/>
  <c r="I32" i="3"/>
  <c r="I43" i="3" s="1"/>
  <c r="I33" i="3"/>
  <c r="I44" i="3" s="1"/>
  <c r="I34" i="3"/>
  <c r="I45" i="3" s="1"/>
  <c r="I25" i="3"/>
  <c r="H37" i="3"/>
  <c r="H38" i="3"/>
  <c r="H39" i="3"/>
  <c r="H40" i="3"/>
  <c r="H41" i="3"/>
  <c r="H42" i="3"/>
  <c r="H43" i="3"/>
  <c r="H44" i="3"/>
  <c r="H45" i="3"/>
  <c r="H36" i="3"/>
  <c r="H26" i="3"/>
  <c r="H27" i="3"/>
  <c r="H28" i="3"/>
  <c r="H29" i="3"/>
  <c r="H30" i="3"/>
  <c r="H31" i="3"/>
  <c r="H32" i="3"/>
  <c r="H33" i="3"/>
  <c r="H34" i="3"/>
  <c r="H25" i="3"/>
  <c r="G37" i="3"/>
  <c r="G38" i="3"/>
  <c r="G39" i="3"/>
  <c r="G40" i="3"/>
  <c r="G41" i="3"/>
  <c r="G42" i="3"/>
  <c r="G43" i="3"/>
  <c r="G44" i="3"/>
  <c r="G45" i="3"/>
  <c r="G36" i="3"/>
  <c r="G26" i="3"/>
  <c r="G27" i="3"/>
  <c r="G28" i="3"/>
  <c r="G29" i="3"/>
  <c r="G30" i="3"/>
  <c r="G31" i="3"/>
  <c r="G32" i="3"/>
  <c r="G33" i="3"/>
  <c r="G34" i="3"/>
  <c r="G25" i="3"/>
  <c r="G26" i="2"/>
  <c r="G27" i="2"/>
  <c r="G28" i="2"/>
  <c r="H28" i="2" s="1"/>
  <c r="G29" i="2"/>
  <c r="H29" i="2" s="1"/>
  <c r="G30" i="2"/>
  <c r="G31" i="2"/>
  <c r="G32" i="2"/>
  <c r="H32" i="2" s="1"/>
  <c r="G33" i="2"/>
  <c r="H33" i="2" s="1"/>
  <c r="G34" i="2"/>
  <c r="G25" i="2"/>
  <c r="H26" i="2"/>
  <c r="H27" i="2"/>
  <c r="H30" i="2"/>
  <c r="H31" i="2"/>
  <c r="H34" i="2"/>
  <c r="H25" i="2"/>
  <c r="N26" i="2"/>
  <c r="N27" i="2"/>
  <c r="N28" i="2"/>
  <c r="N29" i="2"/>
  <c r="N30" i="2"/>
  <c r="N31" i="2"/>
  <c r="N32" i="2"/>
  <c r="N33" i="2"/>
  <c r="N34" i="2"/>
  <c r="N25" i="2"/>
  <c r="M26" i="2"/>
  <c r="M27" i="2"/>
  <c r="M28" i="2"/>
  <c r="M29" i="2"/>
  <c r="M30" i="2"/>
  <c r="M31" i="2"/>
  <c r="M32" i="2"/>
  <c r="M33" i="2"/>
  <c r="M34" i="2"/>
  <c r="M25" i="2"/>
  <c r="L26" i="2"/>
  <c r="L27" i="2"/>
  <c r="L28" i="2"/>
  <c r="L29" i="2"/>
  <c r="L30" i="2"/>
  <c r="L31" i="2"/>
  <c r="L32" i="2"/>
  <c r="L33" i="2"/>
  <c r="L34" i="2"/>
  <c r="L25" i="2"/>
  <c r="K26" i="2"/>
  <c r="K27" i="2"/>
  <c r="K28" i="2"/>
  <c r="K29" i="2"/>
  <c r="K30" i="2"/>
  <c r="K31" i="2"/>
  <c r="K32" i="2"/>
  <c r="K33" i="2"/>
  <c r="K34" i="2"/>
  <c r="K25" i="2"/>
  <c r="J27" i="2"/>
  <c r="J28" i="2"/>
  <c r="J29" i="2"/>
  <c r="J30" i="2"/>
  <c r="J31" i="2"/>
  <c r="J32" i="2"/>
  <c r="J33" i="2"/>
  <c r="J34" i="2"/>
  <c r="I26" i="2"/>
  <c r="J26" i="2" s="1"/>
  <c r="I27" i="2"/>
  <c r="I28" i="2"/>
  <c r="I29" i="2"/>
  <c r="I30" i="2"/>
  <c r="I31" i="2"/>
  <c r="I32" i="2"/>
  <c r="I33" i="2"/>
  <c r="I34" i="2"/>
  <c r="I25" i="2"/>
  <c r="J25" i="2" s="1"/>
  <c r="N26" i="1"/>
  <c r="N27" i="1"/>
  <c r="N28" i="1"/>
  <c r="N29" i="1"/>
  <c r="N31" i="1"/>
  <c r="N25" i="1"/>
  <c r="M26" i="1"/>
  <c r="M27" i="1"/>
  <c r="M28" i="1"/>
  <c r="M29" i="1"/>
  <c r="M30" i="1"/>
  <c r="N30" i="1" s="1"/>
  <c r="M31" i="1"/>
  <c r="M32" i="1"/>
  <c r="N32" i="1" s="1"/>
  <c r="M33" i="1"/>
  <c r="N33" i="1" s="1"/>
  <c r="M34" i="1"/>
  <c r="N34" i="1" s="1"/>
  <c r="M25" i="1"/>
  <c r="L26" i="1"/>
  <c r="L27" i="1"/>
  <c r="L28" i="1"/>
  <c r="L29" i="1"/>
  <c r="L25" i="1"/>
  <c r="K26" i="1"/>
  <c r="K27" i="1"/>
  <c r="K28" i="1"/>
  <c r="K29" i="1"/>
  <c r="K30" i="1"/>
  <c r="L30" i="1" s="1"/>
  <c r="K31" i="1"/>
  <c r="L31" i="1" s="1"/>
  <c r="K32" i="1"/>
  <c r="L32" i="1" s="1"/>
  <c r="K33" i="1"/>
  <c r="L33" i="1" s="1"/>
  <c r="K34" i="1"/>
  <c r="L34" i="1" s="1"/>
  <c r="K25" i="1"/>
  <c r="J26" i="1"/>
  <c r="J27" i="1"/>
  <c r="J28" i="1"/>
  <c r="J29" i="1"/>
  <c r="J30" i="1"/>
  <c r="J25" i="1"/>
  <c r="I26" i="1"/>
  <c r="I27" i="1"/>
  <c r="I28" i="1"/>
  <c r="I29" i="1"/>
  <c r="I30" i="1"/>
  <c r="I31" i="1"/>
  <c r="J31" i="1" s="1"/>
  <c r="I32" i="1"/>
  <c r="J32" i="1" s="1"/>
  <c r="I33" i="1"/>
  <c r="J33" i="1" s="1"/>
  <c r="I34" i="1"/>
  <c r="J34" i="1" s="1"/>
  <c r="I25" i="1"/>
  <c r="H26" i="1"/>
  <c r="H27" i="1"/>
  <c r="H28" i="1"/>
  <c r="H33" i="1"/>
  <c r="H25" i="1"/>
  <c r="G26" i="1"/>
  <c r="G27" i="1"/>
  <c r="G28" i="1"/>
  <c r="G29" i="1"/>
  <c r="H29" i="1" s="1"/>
  <c r="G30" i="1"/>
  <c r="H30" i="1" s="1"/>
  <c r="G31" i="1"/>
  <c r="H31" i="1" s="1"/>
  <c r="G32" i="1"/>
  <c r="H32" i="1" s="1"/>
  <c r="G33" i="1"/>
  <c r="G34" i="1"/>
  <c r="H34" i="1" s="1"/>
  <c r="G25" i="1"/>
</calcChain>
</file>

<file path=xl/sharedStrings.xml><?xml version="1.0" encoding="utf-8"?>
<sst xmlns="http://schemas.openxmlformats.org/spreadsheetml/2006/main" count="88" uniqueCount="29">
  <si>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</si>
  <si>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</si>
  <si>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</si>
  <si>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</si>
  <si>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</si>
  <si>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</si>
  <si>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</si>
  <si>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</si>
  <si>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</si>
  <si>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</si>
  <si>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</si>
  <si>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</si>
  <si>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</si>
  <si>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</si>
  <si>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</si>
  <si>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</si>
  <si>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</si>
  <si>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</si>
  <si>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</si>
  <si>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</si>
  <si>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</si>
  <si>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</si>
  <si>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</si>
  <si>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</si>
  <si>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</si>
  <si>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</si>
  <si>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</si>
  <si>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miR-</t>
    <phoneticPr fontId="2" type="noConversion"/>
  </si>
  <si>
    <t>miR+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</si>
</sst>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10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opLeftCell="A19" workbookViewId="0">
      <selection activeCell="D24" sqref="D24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  <c r="B5" s="19" t="s">
        <v>27</v>
      </c>
      <c r="C5" s="19"/>
      <c r="D5" s="19" t="s">
        <v>28</v>
      </c>
      <c r="E5" s="19"/>
    </row>
    <row r="6" spans="1:5" x14ac:dyDescent="0.2">
      <c r="A6" s="11">
        <v>5</v>
      </c>
      <c r="B6">
        <v>1.2758</v>
      </c>
      <c r="C6">
        <v>1.1160000000000001</v>
      </c>
      <c r="D6">
        <v>0.92149999999999999</v>
      </c>
      <c r="E6">
        <v>1.3627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1.7457</v>
      </c>
      <c r="C8" s="7">
        <v>1.5642</v>
      </c>
      <c r="D8" s="7">
        <v>1.0209999999999999</v>
      </c>
      <c r="E8" s="7">
        <v>1.6893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2.0556000000000001</v>
      </c>
      <c r="C10" s="7">
        <v>2.0387</v>
      </c>
      <c r="D10" s="7">
        <v>1.7290000000000001</v>
      </c>
      <c r="E10" s="7">
        <v>1.325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45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4" x14ac:dyDescent="0.2">
      <c r="A17" s="5" t="s">
        <v>24</v>
      </c>
      <c r="B17" s="4"/>
      <c r="C17" s="3"/>
      <c r="D17" s="3"/>
      <c r="E17" s="3"/>
    </row>
    <row r="18" spans="1:14" x14ac:dyDescent="0.2">
      <c r="A18" s="5" t="s">
        <v>22</v>
      </c>
      <c r="B18" s="4"/>
      <c r="C18" s="3"/>
      <c r="D18" s="3"/>
      <c r="E18" s="3"/>
    </row>
    <row r="19" spans="1:14" x14ac:dyDescent="0.2">
      <c r="A19" s="5" t="s">
        <v>25</v>
      </c>
      <c r="B19" s="4"/>
      <c r="C19" s="3"/>
      <c r="D19" s="3"/>
      <c r="E19" s="3"/>
    </row>
    <row r="20" spans="1:14" x14ac:dyDescent="0.2">
      <c r="A20" s="5" t="s">
        <v>21</v>
      </c>
      <c r="B20" s="4"/>
      <c r="C20" s="3"/>
      <c r="D20" s="3"/>
      <c r="E20" s="3"/>
    </row>
    <row r="21" spans="1:14" x14ac:dyDescent="0.2">
      <c r="A21" s="13" t="s">
        <v>10</v>
      </c>
      <c r="B21" s="4"/>
      <c r="C21" s="3"/>
      <c r="D21" s="3"/>
      <c r="E21" s="3"/>
    </row>
    <row r="22" spans="1:14" x14ac:dyDescent="0.2">
      <c r="A22" s="2" t="s">
        <v>26</v>
      </c>
      <c r="B22" s="4"/>
      <c r="C22" s="3"/>
      <c r="D22" s="3"/>
      <c r="E22" s="3"/>
    </row>
    <row r="23" spans="1:14" s="16" customFormat="1" x14ac:dyDescent="0.2">
      <c r="A23" s="14"/>
      <c r="B23" s="15"/>
      <c r="C23" s="14"/>
      <c r="D23" s="14"/>
      <c r="E23" s="14"/>
    </row>
    <row r="24" spans="1:14" x14ac:dyDescent="0.2">
      <c r="A24" s="6" t="s">
        <v>9</v>
      </c>
      <c r="B24" s="4">
        <f>AVERAGE(B25,E25)</f>
        <v>4.2807500000000003</v>
      </c>
      <c r="C24" s="3"/>
      <c r="D24" s="3">
        <f>AVERAGE(C25:D25)</f>
        <v>3.6060499999999998</v>
      </c>
      <c r="E24" s="3"/>
    </row>
    <row r="25" spans="1:14" x14ac:dyDescent="0.2">
      <c r="A25" s="5" t="s">
        <v>21</v>
      </c>
      <c r="B25" s="4">
        <v>1.4133</v>
      </c>
      <c r="C25" s="3">
        <v>4.4074</v>
      </c>
      <c r="D25" s="3">
        <v>2.8047</v>
      </c>
      <c r="E25" s="3">
        <v>7.1482000000000001</v>
      </c>
      <c r="G25">
        <f>1.4133-B25</f>
        <v>0</v>
      </c>
      <c r="H25" s="18">
        <f>G25/1.4133</f>
        <v>0</v>
      </c>
      <c r="I25">
        <f>4.4074-C25</f>
        <v>0</v>
      </c>
      <c r="J25" s="18">
        <f>I25/4.4074</f>
        <v>0</v>
      </c>
      <c r="K25">
        <f>2.8047-D25</f>
        <v>0</v>
      </c>
      <c r="L25" s="18">
        <f>K25/2.8047</f>
        <v>0</v>
      </c>
      <c r="M25">
        <f>7.1482-E25</f>
        <v>0</v>
      </c>
      <c r="N25" s="18">
        <f>M25/7.1482</f>
        <v>0</v>
      </c>
    </row>
    <row r="26" spans="1:14" x14ac:dyDescent="0.2">
      <c r="A26" s="17" t="s">
        <v>8</v>
      </c>
      <c r="B26" s="4">
        <v>1.3933</v>
      </c>
      <c r="C26" s="3">
        <v>4.1482000000000001</v>
      </c>
      <c r="D26" s="3">
        <v>2.8210999999999999</v>
      </c>
      <c r="E26" s="3">
        <v>6.9779999999999998</v>
      </c>
      <c r="G26">
        <f t="shared" ref="G26:G34" si="0">1.4133-B26</f>
        <v>2.0000000000000018E-2</v>
      </c>
      <c r="H26" s="18">
        <f t="shared" ref="H26:H34" si="1">G26/1.4133</f>
        <v>1.4151277152763049E-2</v>
      </c>
      <c r="I26">
        <f t="shared" ref="I26:I34" si="2">4.4074-C26</f>
        <v>0.25919999999999987</v>
      </c>
      <c r="J26" s="18">
        <f t="shared" ref="J26:J34" si="3">I26/4.4074</f>
        <v>5.8810182874256905E-2</v>
      </c>
      <c r="K26">
        <f t="shared" ref="K26:K34" si="4">2.8047-D26</f>
        <v>-1.639999999999997E-2</v>
      </c>
      <c r="L26" s="18">
        <f t="shared" ref="L26:L34" si="5">K26/2.8047</f>
        <v>-5.8473276999322461E-3</v>
      </c>
      <c r="M26">
        <f t="shared" ref="M26:M34" si="6">7.1482-E26</f>
        <v>0.17020000000000035</v>
      </c>
      <c r="N26" s="18">
        <f t="shared" ref="N26:N34" si="7">M26/7.1482</f>
        <v>2.3810189977896582E-2</v>
      </c>
    </row>
    <row r="27" spans="1:14" x14ac:dyDescent="0.2">
      <c r="A27" s="17" t="s">
        <v>7</v>
      </c>
      <c r="B27" s="4">
        <v>1.3557999999999999</v>
      </c>
      <c r="C27" s="3">
        <v>4.0343</v>
      </c>
      <c r="D27" s="3">
        <v>2.7921</v>
      </c>
      <c r="E27" s="3">
        <v>6.78</v>
      </c>
      <c r="G27">
        <f t="shared" si="0"/>
        <v>5.7500000000000107E-2</v>
      </c>
      <c r="H27" s="18">
        <f t="shared" si="1"/>
        <v>4.0684921814193808E-2</v>
      </c>
      <c r="I27">
        <f t="shared" si="2"/>
        <v>0.37309999999999999</v>
      </c>
      <c r="J27" s="18">
        <f t="shared" si="3"/>
        <v>8.4653083450560412E-2</v>
      </c>
      <c r="K27">
        <f t="shared" si="4"/>
        <v>1.2599999999999945E-2</v>
      </c>
      <c r="L27" s="18">
        <f t="shared" si="5"/>
        <v>4.4924590865332995E-3</v>
      </c>
      <c r="M27">
        <f t="shared" si="6"/>
        <v>0.36819999999999986</v>
      </c>
      <c r="N27" s="18">
        <f t="shared" si="7"/>
        <v>5.1509470915754994E-2</v>
      </c>
    </row>
    <row r="28" spans="1:14" x14ac:dyDescent="0.2">
      <c r="A28" s="2" t="s">
        <v>6</v>
      </c>
      <c r="B28" s="4">
        <v>1.3346</v>
      </c>
      <c r="C28" s="3">
        <v>3.9106999999999998</v>
      </c>
      <c r="D28" s="3">
        <v>2.625</v>
      </c>
      <c r="E28" s="3">
        <v>6.3563000000000001</v>
      </c>
      <c r="G28">
        <f t="shared" si="0"/>
        <v>7.8699999999999992E-2</v>
      </c>
      <c r="H28" s="18">
        <f t="shared" si="1"/>
        <v>5.5685275596122547E-2</v>
      </c>
      <c r="I28">
        <f t="shared" si="2"/>
        <v>0.49670000000000014</v>
      </c>
      <c r="J28" s="18">
        <f t="shared" si="3"/>
        <v>0.11269682806189593</v>
      </c>
      <c r="K28">
        <f t="shared" si="4"/>
        <v>0.17969999999999997</v>
      </c>
      <c r="L28" s="18">
        <f t="shared" si="5"/>
        <v>6.4071023638891847E-2</v>
      </c>
      <c r="M28">
        <f t="shared" si="6"/>
        <v>0.79190000000000005</v>
      </c>
      <c r="N28" s="18">
        <f t="shared" si="7"/>
        <v>0.11078313421560673</v>
      </c>
    </row>
    <row r="29" spans="1:14" x14ac:dyDescent="0.2">
      <c r="A29" s="2" t="s">
        <v>5</v>
      </c>
      <c r="B29" s="4">
        <v>1.0558000000000001</v>
      </c>
      <c r="C29" s="3">
        <v>3.5</v>
      </c>
      <c r="D29" s="3">
        <v>2.5387</v>
      </c>
      <c r="E29" s="3">
        <v>6.1734999999999998</v>
      </c>
      <c r="G29">
        <f t="shared" si="0"/>
        <v>0.35749999999999993</v>
      </c>
      <c r="H29" s="18">
        <f t="shared" si="1"/>
        <v>0.25295407910563922</v>
      </c>
      <c r="I29">
        <f t="shared" si="2"/>
        <v>0.90739999999999998</v>
      </c>
      <c r="J29" s="18">
        <f t="shared" si="3"/>
        <v>0.20588101828742569</v>
      </c>
      <c r="K29">
        <f t="shared" si="4"/>
        <v>0.26600000000000001</v>
      </c>
      <c r="L29" s="18">
        <f t="shared" si="5"/>
        <v>9.4840802937925628E-2</v>
      </c>
      <c r="M29">
        <f t="shared" si="6"/>
        <v>0.97470000000000034</v>
      </c>
      <c r="N29" s="18">
        <f t="shared" si="7"/>
        <v>0.13635600570773065</v>
      </c>
    </row>
    <row r="30" spans="1:14" x14ac:dyDescent="0.2">
      <c r="A30" s="2" t="s">
        <v>4</v>
      </c>
      <c r="B30" s="4">
        <v>0.79330000000000001</v>
      </c>
      <c r="C30" s="3">
        <v>3.18</v>
      </c>
      <c r="D30" s="3">
        <v>2.2063000000000001</v>
      </c>
      <c r="E30" s="3">
        <v>4.8662999999999998</v>
      </c>
      <c r="G30">
        <f t="shared" si="0"/>
        <v>0.62</v>
      </c>
      <c r="H30" s="18">
        <f t="shared" si="1"/>
        <v>0.43868959173565414</v>
      </c>
      <c r="I30">
        <f t="shared" si="2"/>
        <v>1.2273999999999998</v>
      </c>
      <c r="J30" s="18">
        <f t="shared" si="3"/>
        <v>0.27848618232971817</v>
      </c>
      <c r="K30">
        <f t="shared" si="4"/>
        <v>0.59839999999999982</v>
      </c>
      <c r="L30" s="18">
        <f t="shared" si="5"/>
        <v>0.21335615217313789</v>
      </c>
      <c r="M30">
        <f t="shared" si="6"/>
        <v>2.2819000000000003</v>
      </c>
      <c r="N30" s="18">
        <f t="shared" si="7"/>
        <v>0.31922721804090542</v>
      </c>
    </row>
    <row r="31" spans="1:14" x14ac:dyDescent="0.2">
      <c r="A31" s="2" t="s">
        <v>3</v>
      </c>
      <c r="B31" s="4">
        <v>0.5121</v>
      </c>
      <c r="C31" s="3">
        <v>2.7012999999999998</v>
      </c>
      <c r="D31" s="3">
        <v>1.9367000000000001</v>
      </c>
      <c r="E31" s="3">
        <v>3.7713000000000001</v>
      </c>
      <c r="G31">
        <f t="shared" si="0"/>
        <v>0.9012</v>
      </c>
      <c r="H31" s="18">
        <f t="shared" si="1"/>
        <v>0.6376565485035024</v>
      </c>
      <c r="I31">
        <f t="shared" si="2"/>
        <v>1.7061000000000002</v>
      </c>
      <c r="J31" s="18">
        <f t="shared" si="3"/>
        <v>0.3870989699142352</v>
      </c>
      <c r="K31">
        <f t="shared" si="4"/>
        <v>0.86799999999999988</v>
      </c>
      <c r="L31" s="18">
        <f t="shared" si="5"/>
        <v>0.30948051485007305</v>
      </c>
      <c r="M31">
        <f t="shared" si="6"/>
        <v>3.3769</v>
      </c>
      <c r="N31" s="18">
        <f t="shared" si="7"/>
        <v>0.4724126353487591</v>
      </c>
    </row>
    <row r="32" spans="1:14" x14ac:dyDescent="0.2">
      <c r="A32" s="2" t="s">
        <v>2</v>
      </c>
      <c r="B32" s="4">
        <v>0.47399999999999998</v>
      </c>
      <c r="C32" s="3">
        <v>2.5013000000000001</v>
      </c>
      <c r="D32" s="3">
        <v>1.7498</v>
      </c>
      <c r="E32" s="3">
        <v>2.9792000000000001</v>
      </c>
      <c r="G32">
        <f t="shared" si="0"/>
        <v>0.93930000000000002</v>
      </c>
      <c r="H32" s="18">
        <f t="shared" si="1"/>
        <v>0.664614731479516</v>
      </c>
      <c r="I32">
        <f t="shared" si="2"/>
        <v>1.9060999999999999</v>
      </c>
      <c r="J32" s="18">
        <f t="shared" si="3"/>
        <v>0.43247719744066793</v>
      </c>
      <c r="K32">
        <f t="shared" si="4"/>
        <v>1.0548999999999999</v>
      </c>
      <c r="L32" s="18">
        <f t="shared" si="5"/>
        <v>0.37611865796698396</v>
      </c>
      <c r="M32">
        <f t="shared" si="6"/>
        <v>4.1690000000000005</v>
      </c>
      <c r="N32" s="18">
        <f t="shared" si="7"/>
        <v>0.58322374863602033</v>
      </c>
    </row>
    <row r="33" spans="1:14" x14ac:dyDescent="0.2">
      <c r="A33" s="2" t="s">
        <v>1</v>
      </c>
      <c r="B33" s="4">
        <v>0.46210000000000001</v>
      </c>
      <c r="C33" s="3">
        <v>2.4016000000000002</v>
      </c>
      <c r="D33" s="3">
        <v>1.6501999999999999</v>
      </c>
      <c r="E33" s="3">
        <v>2.601</v>
      </c>
      <c r="G33">
        <f t="shared" si="0"/>
        <v>0.95120000000000005</v>
      </c>
      <c r="H33" s="18">
        <f t="shared" si="1"/>
        <v>0.67303474138541008</v>
      </c>
      <c r="I33">
        <f t="shared" si="2"/>
        <v>2.0057999999999998</v>
      </c>
      <c r="J33" s="18">
        <f t="shared" si="3"/>
        <v>0.45509824386259468</v>
      </c>
      <c r="K33">
        <f t="shared" si="4"/>
        <v>1.1545000000000001</v>
      </c>
      <c r="L33" s="18">
        <f t="shared" si="5"/>
        <v>0.41163047741291409</v>
      </c>
      <c r="M33">
        <f t="shared" si="6"/>
        <v>4.5472000000000001</v>
      </c>
      <c r="N33" s="18">
        <f t="shared" si="7"/>
        <v>0.63613217313449544</v>
      </c>
    </row>
    <row r="34" spans="1:14" x14ac:dyDescent="0.2">
      <c r="A34" s="2" t="s">
        <v>0</v>
      </c>
      <c r="B34" s="1">
        <v>0.40899999999999997</v>
      </c>
      <c r="C34" s="3">
        <v>2.3978000000000002</v>
      </c>
      <c r="D34" s="1">
        <v>1.6144000000000001</v>
      </c>
      <c r="E34" s="1">
        <v>2.5405000000000002</v>
      </c>
      <c r="G34">
        <f t="shared" si="0"/>
        <v>1.0043</v>
      </c>
      <c r="H34" s="18">
        <f t="shared" si="1"/>
        <v>0.71060638222599593</v>
      </c>
      <c r="I34">
        <f t="shared" si="2"/>
        <v>2.0095999999999998</v>
      </c>
      <c r="J34" s="18">
        <f t="shared" si="3"/>
        <v>0.4559604301855969</v>
      </c>
      <c r="K34">
        <f t="shared" si="4"/>
        <v>1.1902999999999999</v>
      </c>
      <c r="L34" s="18">
        <f t="shared" si="5"/>
        <v>0.4243947659286198</v>
      </c>
      <c r="M34">
        <f t="shared" si="6"/>
        <v>4.6076999999999995</v>
      </c>
      <c r="N34" s="18">
        <f t="shared" si="7"/>
        <v>0.64459584230995204</v>
      </c>
    </row>
  </sheetData>
  <sortState xmlns:xlrd2="http://schemas.microsoft.com/office/spreadsheetml/2017/richdata2" ref="A18:A20">
    <sortCondition descending="1" ref="A18"/>
  </sortState>
  <mergeCells count="2">
    <mergeCell ref="B5:C5"/>
    <mergeCell ref="D5:E5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D1A9A-B567-1D44-9098-67894BB724FB}">
  <dimension ref="A1:N35"/>
  <sheetViews>
    <sheetView topLeftCell="A19" workbookViewId="0">
      <selection activeCell="F38" sqref="F38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20" t="s">
        <v>27</v>
      </c>
      <c r="C3" s="20"/>
      <c r="D3" s="21" t="s">
        <v>28</v>
      </c>
      <c r="E3" s="21"/>
    </row>
    <row r="4" spans="1:5" x14ac:dyDescent="0.2">
      <c r="A4" s="3" t="s">
        <v>14</v>
      </c>
    </row>
    <row r="5" spans="1:5" x14ac:dyDescent="0.2">
      <c r="A5" s="3"/>
    </row>
    <row r="6" spans="1:5" x14ac:dyDescent="0.2">
      <c r="A6" s="11">
        <v>5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/>
      <c r="C8" s="7"/>
      <c r="D8" s="7"/>
      <c r="E8" s="7"/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/>
      <c r="C10" s="7"/>
      <c r="D10" s="7"/>
      <c r="E10" s="7"/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64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4" x14ac:dyDescent="0.2">
      <c r="A17" s="5" t="s">
        <v>24</v>
      </c>
      <c r="B17" s="4"/>
      <c r="C17" s="3"/>
      <c r="D17" s="3"/>
      <c r="E17" s="3"/>
    </row>
    <row r="18" spans="1:14" x14ac:dyDescent="0.2">
      <c r="A18" s="5" t="s">
        <v>22</v>
      </c>
      <c r="B18" s="4"/>
      <c r="C18" s="3"/>
      <c r="D18" s="3"/>
      <c r="E18" s="3"/>
    </row>
    <row r="19" spans="1:14" x14ac:dyDescent="0.2">
      <c r="A19" s="5" t="s">
        <v>25</v>
      </c>
      <c r="B19" s="4"/>
      <c r="C19" s="3"/>
      <c r="D19" s="3"/>
      <c r="E19" s="3"/>
    </row>
    <row r="20" spans="1:14" x14ac:dyDescent="0.2">
      <c r="A20" s="5" t="s">
        <v>21</v>
      </c>
      <c r="B20" s="4"/>
      <c r="C20" s="3"/>
      <c r="D20" s="3"/>
      <c r="E20" s="3"/>
    </row>
    <row r="21" spans="1:14" x14ac:dyDescent="0.2">
      <c r="A21" s="13" t="s">
        <v>10</v>
      </c>
      <c r="B21" s="4"/>
      <c r="C21" s="3"/>
      <c r="D21" s="3"/>
      <c r="E21" s="3"/>
    </row>
    <row r="22" spans="1:14" x14ac:dyDescent="0.2">
      <c r="A22" s="2" t="s">
        <v>26</v>
      </c>
      <c r="B22" s="4"/>
      <c r="C22" s="3"/>
      <c r="D22" s="3"/>
      <c r="E22" s="3"/>
    </row>
    <row r="23" spans="1:14" x14ac:dyDescent="0.2">
      <c r="A23" s="14"/>
      <c r="B23" s="15"/>
      <c r="C23" s="14"/>
      <c r="D23" s="14"/>
      <c r="E23" s="14"/>
    </row>
    <row r="24" spans="1:14" x14ac:dyDescent="0.2">
      <c r="A24" s="6" t="s">
        <v>9</v>
      </c>
      <c r="B24" s="4"/>
      <c r="C24" s="3">
        <f>AVERAGE(B25,C25)</f>
        <v>1.7394000000000001</v>
      </c>
      <c r="D24" s="3"/>
      <c r="E24" s="3">
        <f>AVERAGE(D25,E25)</f>
        <v>3.0269500000000003</v>
      </c>
    </row>
    <row r="25" spans="1:14" x14ac:dyDescent="0.2">
      <c r="A25" s="5" t="s">
        <v>21</v>
      </c>
      <c r="B25" s="4">
        <v>2.16</v>
      </c>
      <c r="C25" s="3">
        <v>1.3188</v>
      </c>
      <c r="D25" s="3">
        <v>5.1048</v>
      </c>
      <c r="E25" s="3">
        <v>0.94910000000000005</v>
      </c>
      <c r="G25">
        <f>B25-2.16</f>
        <v>0</v>
      </c>
      <c r="H25" s="18">
        <f>G25/2.16</f>
        <v>0</v>
      </c>
      <c r="I25">
        <f>1.3188-C25</f>
        <v>0</v>
      </c>
      <c r="J25" s="18">
        <f>I25/1.3188</f>
        <v>0</v>
      </c>
      <c r="K25">
        <f>5.1048-D25</f>
        <v>0</v>
      </c>
      <c r="L25" s="18">
        <f>K25/5.1048</f>
        <v>0</v>
      </c>
      <c r="M25">
        <f>0.9491-E25</f>
        <v>0</v>
      </c>
      <c r="N25" s="18">
        <f>M25/0.9491</f>
        <v>0</v>
      </c>
    </row>
    <row r="26" spans="1:14" x14ac:dyDescent="0.2">
      <c r="A26" s="17" t="s">
        <v>8</v>
      </c>
      <c r="B26" s="4">
        <v>2.0964</v>
      </c>
      <c r="C26" s="3">
        <v>1.3788</v>
      </c>
      <c r="D26" s="3">
        <v>5.0448000000000004</v>
      </c>
      <c r="E26" s="3">
        <v>0.96779999999999999</v>
      </c>
      <c r="G26">
        <f t="shared" ref="G26:G34" si="0">B26-2.16</f>
        <v>-6.3600000000000101E-2</v>
      </c>
      <c r="H26" s="18">
        <f t="shared" ref="H26:H34" si="1">G26/2.16</f>
        <v>-2.9444444444444488E-2</v>
      </c>
      <c r="I26">
        <f t="shared" ref="I26:I34" si="2">1.3188-C26</f>
        <v>-6.0000000000000053E-2</v>
      </c>
      <c r="J26" s="18">
        <f t="shared" ref="J26:J34" si="3">I26/1.3188</f>
        <v>-4.5495905368516873E-2</v>
      </c>
      <c r="K26">
        <f t="shared" ref="K26:K34" si="4">5.1048-D26</f>
        <v>5.9999999999999609E-2</v>
      </c>
      <c r="L26" s="18">
        <f t="shared" ref="L26:L34" si="5">K26/5.1048</f>
        <v>1.1753643629525076E-2</v>
      </c>
      <c r="M26">
        <f t="shared" ref="M26:M34" si="6">0.9491-E26</f>
        <v>-1.8699999999999939E-2</v>
      </c>
      <c r="N26" s="18">
        <f t="shared" ref="N26:N34" si="7">M26/0.9491</f>
        <v>-1.9702876409229731E-2</v>
      </c>
    </row>
    <row r="27" spans="1:14" x14ac:dyDescent="0.2">
      <c r="A27" s="17" t="s">
        <v>7</v>
      </c>
      <c r="B27" s="4">
        <v>2</v>
      </c>
      <c r="C27" s="3">
        <v>1.3575999999999999</v>
      </c>
      <c r="D27" s="3">
        <v>4.9641000000000002</v>
      </c>
      <c r="E27" s="3">
        <v>0.93030000000000002</v>
      </c>
      <c r="G27">
        <f t="shared" si="0"/>
        <v>-0.16000000000000014</v>
      </c>
      <c r="H27" s="18">
        <f t="shared" si="1"/>
        <v>-7.4074074074074139E-2</v>
      </c>
      <c r="I27">
        <f t="shared" si="2"/>
        <v>-3.8799999999999946E-2</v>
      </c>
      <c r="J27" s="18">
        <f t="shared" si="3"/>
        <v>-2.9420685471640846E-2</v>
      </c>
      <c r="K27">
        <f t="shared" si="4"/>
        <v>0.14069999999999983</v>
      </c>
      <c r="L27" s="18">
        <f t="shared" si="5"/>
        <v>2.7562294311236447E-2</v>
      </c>
      <c r="M27">
        <f t="shared" si="6"/>
        <v>1.8800000000000039E-2</v>
      </c>
      <c r="N27" s="18">
        <f t="shared" si="7"/>
        <v>1.9808239384680262E-2</v>
      </c>
    </row>
    <row r="28" spans="1:14" x14ac:dyDescent="0.2">
      <c r="A28" s="2" t="s">
        <v>6</v>
      </c>
      <c r="B28" s="4">
        <v>2.0200999999999998</v>
      </c>
      <c r="C28" s="3">
        <v>1.2976000000000001</v>
      </c>
      <c r="D28" s="3">
        <v>4.7487000000000004</v>
      </c>
      <c r="E28" s="3">
        <v>0.84030000000000005</v>
      </c>
      <c r="G28">
        <f t="shared" si="0"/>
        <v>-0.13990000000000036</v>
      </c>
      <c r="H28" s="18">
        <f t="shared" si="1"/>
        <v>-6.4768518518518683E-2</v>
      </c>
      <c r="I28">
        <f t="shared" si="2"/>
        <v>2.1199999999999886E-2</v>
      </c>
      <c r="J28" s="18">
        <f t="shared" si="3"/>
        <v>1.607521989687586E-2</v>
      </c>
      <c r="K28">
        <f t="shared" si="4"/>
        <v>0.35609999999999964</v>
      </c>
      <c r="L28" s="18">
        <f t="shared" si="5"/>
        <v>6.9757874941231715E-2</v>
      </c>
      <c r="M28">
        <f t="shared" si="6"/>
        <v>0.10880000000000001</v>
      </c>
      <c r="N28" s="18">
        <f t="shared" si="7"/>
        <v>0.11463491729006427</v>
      </c>
    </row>
    <row r="29" spans="1:14" x14ac:dyDescent="0.2">
      <c r="A29" s="2" t="s">
        <v>5</v>
      </c>
      <c r="B29" s="4">
        <v>1.9975000000000001</v>
      </c>
      <c r="C29" s="3">
        <v>1.2801</v>
      </c>
      <c r="D29" s="3">
        <v>4.1447000000000003</v>
      </c>
      <c r="E29" s="3">
        <v>0.76900000000000002</v>
      </c>
      <c r="G29">
        <f t="shared" si="0"/>
        <v>-0.16250000000000009</v>
      </c>
      <c r="H29" s="18">
        <f t="shared" si="1"/>
        <v>-7.5231481481481524E-2</v>
      </c>
      <c r="I29">
        <f t="shared" si="2"/>
        <v>3.8699999999999957E-2</v>
      </c>
      <c r="J29" s="18">
        <f t="shared" si="3"/>
        <v>2.9344858962693326E-2</v>
      </c>
      <c r="K29">
        <f t="shared" si="4"/>
        <v>0.96009999999999973</v>
      </c>
      <c r="L29" s="18">
        <f t="shared" si="5"/>
        <v>0.18807788747845161</v>
      </c>
      <c r="M29">
        <f t="shared" si="6"/>
        <v>0.18010000000000004</v>
      </c>
      <c r="N29" s="18">
        <f t="shared" si="7"/>
        <v>0.18975871878621856</v>
      </c>
    </row>
    <row r="30" spans="1:14" x14ac:dyDescent="0.2">
      <c r="A30" s="2" t="s">
        <v>4</v>
      </c>
      <c r="B30" s="4">
        <v>1.9412</v>
      </c>
      <c r="C30" s="3">
        <v>1.3001</v>
      </c>
      <c r="D30" s="3">
        <v>3.4438</v>
      </c>
      <c r="E30" s="3">
        <v>0.59040000000000004</v>
      </c>
      <c r="G30">
        <f t="shared" si="0"/>
        <v>-0.21880000000000011</v>
      </c>
      <c r="H30" s="18">
        <f t="shared" si="1"/>
        <v>-0.10129629629629634</v>
      </c>
      <c r="I30">
        <f t="shared" si="2"/>
        <v>1.8699999999999939E-2</v>
      </c>
      <c r="J30" s="18">
        <f t="shared" si="3"/>
        <v>1.4179557173187701E-2</v>
      </c>
      <c r="K30">
        <f t="shared" si="4"/>
        <v>1.661</v>
      </c>
      <c r="L30" s="18">
        <f t="shared" si="5"/>
        <v>0.32538003447735464</v>
      </c>
      <c r="M30">
        <f t="shared" si="6"/>
        <v>0.35870000000000002</v>
      </c>
      <c r="N30" s="18">
        <f t="shared" si="7"/>
        <v>0.37793699294068062</v>
      </c>
    </row>
    <row r="31" spans="1:14" x14ac:dyDescent="0.2">
      <c r="A31" s="2" t="s">
        <v>3</v>
      </c>
      <c r="B31" s="4">
        <v>1.76</v>
      </c>
      <c r="C31" s="3">
        <v>1.2116</v>
      </c>
      <c r="D31" s="3">
        <v>3.0461</v>
      </c>
      <c r="E31" s="3">
        <v>0.41170000000000001</v>
      </c>
      <c r="G31">
        <f t="shared" si="0"/>
        <v>-0.40000000000000013</v>
      </c>
      <c r="H31" s="18">
        <f t="shared" si="1"/>
        <v>-0.18518518518518523</v>
      </c>
      <c r="I31">
        <f t="shared" si="2"/>
        <v>0.10719999999999996</v>
      </c>
      <c r="J31" s="18">
        <f t="shared" si="3"/>
        <v>8.1286017591750054E-2</v>
      </c>
      <c r="K31">
        <f t="shared" si="4"/>
        <v>2.0587</v>
      </c>
      <c r="L31" s="18">
        <f t="shared" si="5"/>
        <v>0.40328710233505721</v>
      </c>
      <c r="M31">
        <f t="shared" si="6"/>
        <v>0.5374000000000001</v>
      </c>
      <c r="N31" s="18">
        <f t="shared" si="7"/>
        <v>0.56622063007059331</v>
      </c>
    </row>
    <row r="32" spans="1:14" x14ac:dyDescent="0.2">
      <c r="A32" s="2" t="s">
        <v>2</v>
      </c>
      <c r="B32" s="4">
        <v>1.5023</v>
      </c>
      <c r="C32" s="3">
        <v>1.1037999999999999</v>
      </c>
      <c r="D32" s="3">
        <v>2.4889999999999999</v>
      </c>
      <c r="E32" s="3">
        <v>0.37419999999999998</v>
      </c>
      <c r="G32">
        <f t="shared" si="0"/>
        <v>-0.65770000000000017</v>
      </c>
      <c r="H32" s="18">
        <f t="shared" si="1"/>
        <v>-0.30449074074074078</v>
      </c>
      <c r="I32">
        <f t="shared" si="2"/>
        <v>0.21500000000000008</v>
      </c>
      <c r="J32" s="18">
        <f t="shared" si="3"/>
        <v>0.16302699423718539</v>
      </c>
      <c r="K32">
        <f t="shared" si="4"/>
        <v>2.6158000000000001</v>
      </c>
      <c r="L32" s="18">
        <f t="shared" si="5"/>
        <v>0.51241968343519828</v>
      </c>
      <c r="M32">
        <f t="shared" si="6"/>
        <v>0.57490000000000008</v>
      </c>
      <c r="N32" s="18">
        <f t="shared" si="7"/>
        <v>0.60573174586450329</v>
      </c>
    </row>
    <row r="33" spans="1:14" x14ac:dyDescent="0.2">
      <c r="A33" s="2" t="s">
        <v>1</v>
      </c>
      <c r="B33" s="4">
        <v>1.4350000000000001</v>
      </c>
      <c r="C33" s="3">
        <v>0.90629999999999999</v>
      </c>
      <c r="D33" s="3">
        <v>2.0217000000000001</v>
      </c>
      <c r="E33" s="3">
        <v>0.3211</v>
      </c>
      <c r="G33">
        <f t="shared" si="0"/>
        <v>-0.72500000000000009</v>
      </c>
      <c r="H33" s="18">
        <f t="shared" si="1"/>
        <v>-0.33564814814814814</v>
      </c>
      <c r="I33">
        <f t="shared" si="2"/>
        <v>0.41249999999999998</v>
      </c>
      <c r="J33" s="18">
        <f t="shared" si="3"/>
        <v>0.31278434940855321</v>
      </c>
      <c r="K33">
        <f t="shared" si="4"/>
        <v>3.0831</v>
      </c>
      <c r="L33" s="18">
        <f t="shared" si="5"/>
        <v>0.60396097790314995</v>
      </c>
      <c r="M33">
        <f t="shared" si="6"/>
        <v>0.62800000000000011</v>
      </c>
      <c r="N33" s="18">
        <f t="shared" si="7"/>
        <v>0.66167948582867986</v>
      </c>
    </row>
    <row r="34" spans="1:14" x14ac:dyDescent="0.2">
      <c r="A34" s="2" t="s">
        <v>0</v>
      </c>
      <c r="B34" s="1">
        <v>1.3984000000000001</v>
      </c>
      <c r="C34" s="1">
        <v>0.85</v>
      </c>
      <c r="D34" s="1">
        <v>2.0198999999999998</v>
      </c>
      <c r="E34" s="1">
        <v>0.31430000000000002</v>
      </c>
      <c r="G34">
        <f t="shared" si="0"/>
        <v>-0.76160000000000005</v>
      </c>
      <c r="H34" s="18">
        <f t="shared" si="1"/>
        <v>-0.35259259259259257</v>
      </c>
      <c r="I34">
        <f t="shared" si="2"/>
        <v>0.46879999999999999</v>
      </c>
      <c r="J34" s="18">
        <f t="shared" si="3"/>
        <v>0.35547467394601151</v>
      </c>
      <c r="K34">
        <f t="shared" si="4"/>
        <v>3.0849000000000002</v>
      </c>
      <c r="L34" s="18">
        <f t="shared" si="5"/>
        <v>0.60431358721203576</v>
      </c>
      <c r="M34">
        <f t="shared" si="6"/>
        <v>0.63480000000000003</v>
      </c>
      <c r="N34" s="18">
        <f t="shared" si="7"/>
        <v>0.66884416815930881</v>
      </c>
    </row>
    <row r="35" spans="1:14" x14ac:dyDescent="0.2">
      <c r="H35" s="18"/>
      <c r="J35" s="18"/>
      <c r="L35" s="18"/>
      <c r="N35" s="18"/>
    </row>
  </sheetData>
  <mergeCells count="2">
    <mergeCell ref="B3:C3"/>
    <mergeCell ref="D3:E3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C86B1-4DC6-6D4C-9CE7-B7FE0432D679}">
  <dimension ref="A1:J46"/>
  <sheetViews>
    <sheetView tabSelected="1" workbookViewId="0">
      <selection activeCell="G1" sqref="G1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</row>
    <row r="6" spans="1:5" x14ac:dyDescent="0.2">
      <c r="A6" s="11">
        <v>5</v>
      </c>
      <c r="B6" s="4">
        <v>0.82609999999999995</v>
      </c>
      <c r="C6" s="3">
        <v>0.90600000000000003</v>
      </c>
    </row>
    <row r="7" spans="1:5" x14ac:dyDescent="0.2">
      <c r="A7" s="11"/>
      <c r="B7" s="4">
        <v>0.92649999999999999</v>
      </c>
      <c r="C7" s="3">
        <v>0.8911</v>
      </c>
      <c r="D7" s="3"/>
      <c r="E7" s="3"/>
    </row>
    <row r="8" spans="1:5" x14ac:dyDescent="0.2">
      <c r="A8" s="11">
        <v>10</v>
      </c>
      <c r="B8" s="4">
        <v>1.1852</v>
      </c>
      <c r="C8" s="3">
        <v>1.5885</v>
      </c>
      <c r="D8" s="7"/>
      <c r="E8" s="7"/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/>
      <c r="C10" s="7"/>
      <c r="D10" s="7"/>
      <c r="E10" s="7"/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64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0" x14ac:dyDescent="0.2">
      <c r="A17" s="5" t="s">
        <v>24</v>
      </c>
      <c r="B17" s="4"/>
      <c r="C17" s="3"/>
      <c r="D17" s="3"/>
      <c r="E17" s="3"/>
    </row>
    <row r="18" spans="1:10" x14ac:dyDescent="0.2">
      <c r="A18" s="5" t="s">
        <v>22</v>
      </c>
      <c r="B18" s="4"/>
      <c r="C18" s="3"/>
      <c r="D18" s="3"/>
      <c r="E18" s="3"/>
    </row>
    <row r="19" spans="1:10" x14ac:dyDescent="0.2">
      <c r="A19" s="5" t="s">
        <v>25</v>
      </c>
      <c r="B19" s="4"/>
      <c r="C19" s="3"/>
      <c r="D19" s="3"/>
      <c r="E19" s="3"/>
    </row>
    <row r="20" spans="1:10" x14ac:dyDescent="0.2">
      <c r="A20" s="5" t="s">
        <v>21</v>
      </c>
      <c r="B20" s="4"/>
      <c r="C20" s="3"/>
      <c r="D20" s="3"/>
      <c r="E20" s="3"/>
    </row>
    <row r="21" spans="1:10" x14ac:dyDescent="0.2">
      <c r="A21" s="13" t="s">
        <v>10</v>
      </c>
      <c r="B21" s="4"/>
      <c r="C21" s="3"/>
      <c r="D21" s="3"/>
      <c r="E21" s="3"/>
    </row>
    <row r="22" spans="1:10" x14ac:dyDescent="0.2">
      <c r="A22" s="2" t="s">
        <v>26</v>
      </c>
      <c r="B22" s="4"/>
      <c r="C22" s="3"/>
      <c r="D22" s="3"/>
      <c r="E22" s="3"/>
    </row>
    <row r="23" spans="1:10" x14ac:dyDescent="0.2">
      <c r="A23" s="14"/>
      <c r="B23" s="15"/>
      <c r="C23" s="14"/>
      <c r="D23" s="14"/>
      <c r="E23" s="14"/>
    </row>
    <row r="24" spans="1:10" x14ac:dyDescent="0.2">
      <c r="A24" s="6" t="s">
        <v>9</v>
      </c>
      <c r="B24" s="4"/>
      <c r="C24" s="3">
        <f>AVERAGE(B25,C25)</f>
        <v>3.9191500000000001</v>
      </c>
      <c r="D24" s="3"/>
      <c r="E24" s="3">
        <f>AVERAGE(D25,E25)</f>
        <v>6.82</v>
      </c>
    </row>
    <row r="25" spans="1:10" x14ac:dyDescent="0.2">
      <c r="A25" s="5" t="s">
        <v>21</v>
      </c>
      <c r="B25">
        <v>4.4878999999999998</v>
      </c>
      <c r="C25">
        <v>3.3504</v>
      </c>
      <c r="D25" s="3">
        <v>7.0189000000000004</v>
      </c>
      <c r="E25" s="3">
        <v>6.6211000000000002</v>
      </c>
      <c r="G25">
        <f>4.4879-B25</f>
        <v>0</v>
      </c>
      <c r="H25">
        <f>3.3504-C25</f>
        <v>0</v>
      </c>
      <c r="I25">
        <f>7.0189-D25</f>
        <v>0</v>
      </c>
      <c r="J25">
        <f>6.6211-E25</f>
        <v>0</v>
      </c>
    </row>
    <row r="26" spans="1:10" x14ac:dyDescent="0.2">
      <c r="A26" s="17" t="s">
        <v>8</v>
      </c>
      <c r="B26">
        <v>4.2803000000000004</v>
      </c>
      <c r="C26">
        <v>3.8654999999999999</v>
      </c>
      <c r="D26" s="3">
        <v>6.9387999999999996</v>
      </c>
      <c r="E26" s="3">
        <v>6.6874000000000002</v>
      </c>
      <c r="G26">
        <f t="shared" ref="G26:G34" si="0">4.4879-B26</f>
        <v>0.20759999999999934</v>
      </c>
      <c r="H26">
        <f t="shared" ref="H26:H34" si="1">3.3504-C26</f>
        <v>-0.51509999999999989</v>
      </c>
      <c r="I26">
        <f t="shared" ref="I26:I34" si="2">7.0189-D26</f>
        <v>8.0100000000000726E-2</v>
      </c>
      <c r="J26">
        <f t="shared" ref="J26:J34" si="3">6.6211-E26</f>
        <v>-6.6300000000000026E-2</v>
      </c>
    </row>
    <row r="27" spans="1:10" x14ac:dyDescent="0.2">
      <c r="A27" s="17" t="s">
        <v>7</v>
      </c>
      <c r="B27">
        <v>4.1879</v>
      </c>
      <c r="C27">
        <v>3.6396000000000002</v>
      </c>
      <c r="D27" s="3">
        <v>6.9200999999999997</v>
      </c>
      <c r="E27" s="3">
        <v>6.1642999999999999</v>
      </c>
      <c r="G27">
        <f t="shared" si="0"/>
        <v>0.29999999999999982</v>
      </c>
      <c r="H27">
        <f t="shared" si="1"/>
        <v>-0.28920000000000012</v>
      </c>
      <c r="I27">
        <f t="shared" si="2"/>
        <v>9.8800000000000665E-2</v>
      </c>
      <c r="J27">
        <f t="shared" si="3"/>
        <v>0.45680000000000032</v>
      </c>
    </row>
    <row r="28" spans="1:10" x14ac:dyDescent="0.2">
      <c r="A28" s="2" t="s">
        <v>6</v>
      </c>
      <c r="B28" s="4">
        <v>4.6375000000000002</v>
      </c>
      <c r="C28">
        <v>3.7069999999999999</v>
      </c>
      <c r="D28" s="3">
        <v>5.9622999999999999</v>
      </c>
      <c r="E28" s="3">
        <v>6.0381999999999998</v>
      </c>
      <c r="G28">
        <f t="shared" si="0"/>
        <v>-0.1496000000000004</v>
      </c>
      <c r="H28">
        <f t="shared" si="1"/>
        <v>-0.35659999999999981</v>
      </c>
      <c r="I28">
        <f t="shared" si="2"/>
        <v>1.0566000000000004</v>
      </c>
      <c r="J28">
        <f t="shared" si="3"/>
        <v>0.58290000000000042</v>
      </c>
    </row>
    <row r="29" spans="1:10" x14ac:dyDescent="0.2">
      <c r="A29" s="2" t="s">
        <v>5</v>
      </c>
      <c r="B29" s="3">
        <v>4.1124999999999998</v>
      </c>
      <c r="C29" s="3">
        <v>3.2090000000000001</v>
      </c>
      <c r="D29" s="3">
        <v>5.3929</v>
      </c>
      <c r="E29" s="3">
        <v>5.3213999999999997</v>
      </c>
      <c r="G29">
        <f t="shared" si="0"/>
        <v>0.37539999999999996</v>
      </c>
      <c r="H29">
        <f t="shared" si="1"/>
        <v>0.14139999999999997</v>
      </c>
      <c r="I29">
        <f t="shared" si="2"/>
        <v>1.6260000000000003</v>
      </c>
      <c r="J29">
        <f t="shared" si="3"/>
        <v>1.2997000000000005</v>
      </c>
    </row>
    <row r="30" spans="1:10" x14ac:dyDescent="0.2">
      <c r="A30" s="2" t="s">
        <v>4</v>
      </c>
      <c r="B30" s="4">
        <v>3.9794</v>
      </c>
      <c r="C30" s="3">
        <v>3.9870000000000001</v>
      </c>
      <c r="D30" s="3">
        <v>5.0739999999999998</v>
      </c>
      <c r="E30" s="3">
        <v>4.7419000000000002</v>
      </c>
      <c r="G30">
        <f t="shared" si="0"/>
        <v>0.50849999999999973</v>
      </c>
      <c r="H30">
        <f t="shared" si="1"/>
        <v>-0.63660000000000005</v>
      </c>
      <c r="I30">
        <f t="shared" si="2"/>
        <v>1.9449000000000005</v>
      </c>
      <c r="J30">
        <f t="shared" si="3"/>
        <v>1.8792</v>
      </c>
    </row>
    <row r="31" spans="1:10" x14ac:dyDescent="0.2">
      <c r="A31" s="2" t="s">
        <v>3</v>
      </c>
      <c r="B31" s="4">
        <v>3.2366999999999999</v>
      </c>
      <c r="C31" s="3">
        <v>3.5019999999999998</v>
      </c>
      <c r="D31" s="3">
        <v>4.0529000000000002</v>
      </c>
      <c r="E31" s="3">
        <v>4.1224999999999996</v>
      </c>
      <c r="G31">
        <f t="shared" si="0"/>
        <v>1.2511999999999999</v>
      </c>
      <c r="H31">
        <f t="shared" si="1"/>
        <v>-0.15159999999999973</v>
      </c>
      <c r="I31">
        <f t="shared" si="2"/>
        <v>2.9660000000000002</v>
      </c>
      <c r="J31">
        <f t="shared" si="3"/>
        <v>2.4986000000000006</v>
      </c>
    </row>
    <row r="32" spans="1:10" x14ac:dyDescent="0.2">
      <c r="A32" s="2" t="s">
        <v>2</v>
      </c>
      <c r="B32" s="4">
        <v>3.1088</v>
      </c>
      <c r="C32" s="3">
        <v>3.1331000000000002</v>
      </c>
      <c r="D32" s="3">
        <v>3.6917</v>
      </c>
      <c r="E32" s="3">
        <v>3.2103000000000002</v>
      </c>
      <c r="G32">
        <f t="shared" si="0"/>
        <v>1.3790999999999998</v>
      </c>
      <c r="H32">
        <f t="shared" si="1"/>
        <v>0.21729999999999983</v>
      </c>
      <c r="I32">
        <f t="shared" si="2"/>
        <v>3.3272000000000004</v>
      </c>
      <c r="J32">
        <f t="shared" si="3"/>
        <v>3.4108000000000001</v>
      </c>
    </row>
    <row r="33" spans="1:10" x14ac:dyDescent="0.2">
      <c r="A33" s="2" t="s">
        <v>1</v>
      </c>
      <c r="B33" s="4">
        <v>2.9575</v>
      </c>
      <c r="C33" s="3">
        <v>3.0600999999999998</v>
      </c>
      <c r="D33" s="3">
        <v>3.0173999999999999</v>
      </c>
      <c r="E33" s="3">
        <v>2.9346999999999999</v>
      </c>
      <c r="G33">
        <f t="shared" si="0"/>
        <v>1.5303999999999998</v>
      </c>
      <c r="H33">
        <f t="shared" si="1"/>
        <v>0.29030000000000022</v>
      </c>
      <c r="I33">
        <f t="shared" si="2"/>
        <v>4.0015000000000001</v>
      </c>
      <c r="J33">
        <f t="shared" si="3"/>
        <v>3.6864000000000003</v>
      </c>
    </row>
    <row r="34" spans="1:10" x14ac:dyDescent="0.2">
      <c r="A34" s="2" t="s">
        <v>0</v>
      </c>
      <c r="B34" s="1">
        <v>2.2911999999999999</v>
      </c>
      <c r="C34" s="1">
        <v>2.7320000000000002</v>
      </c>
      <c r="D34" s="1">
        <v>2.9159999999999999</v>
      </c>
      <c r="E34" s="1">
        <v>2.9032</v>
      </c>
      <c r="G34">
        <f t="shared" si="0"/>
        <v>2.1966999999999999</v>
      </c>
      <c r="H34">
        <f t="shared" si="1"/>
        <v>0.61839999999999984</v>
      </c>
      <c r="I34">
        <f t="shared" si="2"/>
        <v>4.1029</v>
      </c>
      <c r="J34">
        <f t="shared" si="3"/>
        <v>3.7179000000000002</v>
      </c>
    </row>
    <row r="36" spans="1:10" x14ac:dyDescent="0.2">
      <c r="G36" s="18">
        <f>G25/4.4879</f>
        <v>0</v>
      </c>
      <c r="H36" s="18">
        <f>H25/3.3504</f>
        <v>0</v>
      </c>
      <c r="I36" s="18">
        <f>I25/7.0189</f>
        <v>0</v>
      </c>
      <c r="J36" s="18">
        <f>J25/6.6211</f>
        <v>0</v>
      </c>
    </row>
    <row r="37" spans="1:10" x14ac:dyDescent="0.2">
      <c r="G37" s="18">
        <f t="shared" ref="G37:G45" si="4">G26/4.4879</f>
        <v>4.6257715189732249E-2</v>
      </c>
      <c r="H37" s="18">
        <f t="shared" ref="H37:H45" si="5">H26/3.3504</f>
        <v>-0.15374283667621774</v>
      </c>
      <c r="I37" s="18">
        <f t="shared" ref="I37:I45" si="6">I26/7.0189</f>
        <v>1.1412044622376829E-2</v>
      </c>
      <c r="J37" s="18">
        <f t="shared" ref="J37:J46" si="7">J26/6.6211</f>
        <v>-1.0013441875217112E-2</v>
      </c>
    </row>
    <row r="38" spans="1:10" x14ac:dyDescent="0.2">
      <c r="G38" s="18">
        <f t="shared" si="4"/>
        <v>6.6846409233717291E-2</v>
      </c>
      <c r="H38" s="18">
        <f t="shared" si="5"/>
        <v>-8.6318051575931268E-2</v>
      </c>
      <c r="I38" s="18">
        <f t="shared" si="6"/>
        <v>1.407627975893668E-2</v>
      </c>
      <c r="J38" s="18">
        <f t="shared" si="7"/>
        <v>6.8991557294105249E-2</v>
      </c>
    </row>
    <row r="39" spans="1:10" x14ac:dyDescent="0.2">
      <c r="G39" s="18">
        <f t="shared" si="4"/>
        <v>-3.3334076071213796E-2</v>
      </c>
      <c r="H39" s="18">
        <f t="shared" si="5"/>
        <v>-0.10643505253104101</v>
      </c>
      <c r="I39" s="18">
        <f t="shared" si="6"/>
        <v>0.15053640883899191</v>
      </c>
      <c r="J39" s="18">
        <f t="shared" si="7"/>
        <v>8.8036731056773107E-2</v>
      </c>
    </row>
    <row r="40" spans="1:10" x14ac:dyDescent="0.2">
      <c r="G40" s="18">
        <f t="shared" si="4"/>
        <v>8.3647140087791616E-2</v>
      </c>
      <c r="H40" s="18">
        <f t="shared" si="5"/>
        <v>4.2203915950334278E-2</v>
      </c>
      <c r="I40" s="18">
        <f t="shared" si="6"/>
        <v>0.2316602316602317</v>
      </c>
      <c r="J40" s="18">
        <f t="shared" si="7"/>
        <v>0.19629668786153365</v>
      </c>
    </row>
    <row r="41" spans="1:10" x14ac:dyDescent="0.2">
      <c r="G41" s="18">
        <f t="shared" si="4"/>
        <v>0.11330466365115081</v>
      </c>
      <c r="H41" s="18">
        <f t="shared" si="5"/>
        <v>-0.19000716332378226</v>
      </c>
      <c r="I41" s="18">
        <f t="shared" si="6"/>
        <v>0.27709470144894505</v>
      </c>
      <c r="J41" s="18">
        <f t="shared" si="7"/>
        <v>0.28381990907855187</v>
      </c>
    </row>
    <row r="42" spans="1:10" x14ac:dyDescent="0.2">
      <c r="G42" s="18">
        <f t="shared" si="4"/>
        <v>0.27879409077742373</v>
      </c>
      <c r="H42" s="18">
        <f t="shared" si="5"/>
        <v>-4.5248328557784066E-2</v>
      </c>
      <c r="I42" s="18">
        <f t="shared" si="6"/>
        <v>0.422573337702489</v>
      </c>
      <c r="J42" s="18">
        <f t="shared" si="7"/>
        <v>0.37736931929739781</v>
      </c>
    </row>
    <row r="43" spans="1:10" x14ac:dyDescent="0.2">
      <c r="G43" s="18">
        <f t="shared" si="4"/>
        <v>0.30729294324739853</v>
      </c>
      <c r="H43" s="18">
        <f t="shared" si="5"/>
        <v>6.4857927411652291E-2</v>
      </c>
      <c r="I43" s="18">
        <f t="shared" si="6"/>
        <v>0.47403439285358107</v>
      </c>
      <c r="J43" s="18">
        <f t="shared" si="7"/>
        <v>0.51514098865747382</v>
      </c>
    </row>
    <row r="44" spans="1:10" x14ac:dyDescent="0.2">
      <c r="G44" s="18">
        <f t="shared" si="4"/>
        <v>0.34100581563760329</v>
      </c>
      <c r="H44" s="18">
        <f t="shared" si="5"/>
        <v>8.6646370582617066E-2</v>
      </c>
      <c r="I44" s="18">
        <f t="shared" si="6"/>
        <v>0.57010357748365126</v>
      </c>
      <c r="J44" s="18">
        <f t="shared" si="7"/>
        <v>0.55676549213876847</v>
      </c>
    </row>
    <row r="45" spans="1:10" x14ac:dyDescent="0.2">
      <c r="G45" s="18">
        <f t="shared" si="4"/>
        <v>0.48947169054568951</v>
      </c>
      <c r="H45" s="18">
        <f t="shared" si="5"/>
        <v>0.18457497612225401</v>
      </c>
      <c r="I45" s="18">
        <f t="shared" si="6"/>
        <v>0.58455028565729672</v>
      </c>
      <c r="J45" s="18">
        <f t="shared" si="7"/>
        <v>0.56152300977179015</v>
      </c>
    </row>
    <row r="46" spans="1:10" x14ac:dyDescent="0.2">
      <c r="J46">
        <f t="shared" si="7"/>
        <v>0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ctrl</vt:lpstr>
      <vt:lpstr>gp-120</vt:lpstr>
      <vt:lpstr>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2020-07-16T08:45:33Z</dcterms:modified>
</cp:coreProperties>
</file>