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8"/>
  <workbookPr/>
  <mc:AlternateContent xmlns:mc="http://schemas.openxmlformats.org/markup-compatibility/2006">
    <mc:Choice Requires="x15">
      <x15ac:absPath xmlns:x15ac="http://schemas.microsoft.com/office/spreadsheetml/2010/11/ac" url="/Users/rennwany/Desktop/DATA/Myo data/200625L:S:"/>
    </mc:Choice>
  </mc:AlternateContent>
  <xr:revisionPtr revIDLastSave="0" documentId="13_ncr:1_{86884A37-66FE-AD4E-A639-89FC60BAECD7}" xr6:coauthVersionLast="45" xr6:coauthVersionMax="45" xr10:uidLastSave="{00000000-0000-0000-0000-000000000000}"/>
  <bookViews>
    <workbookView xWindow="0" yWindow="0" windowWidth="25600" windowHeight="16000" tabRatio="500" xr2:uid="{00000000-000D-0000-FFFF-FFFF00000000}"/>
  </bookViews>
  <sheets>
    <sheet name="NC_ctrl" sheetId="2" r:id="rId1"/>
    <sheet name="NC_gp-120" sheetId="1" r:id="rId2"/>
    <sheet name="NC_tat" sheetId="3" r:id="rId3"/>
    <sheet name="miR_ctrl" sheetId="4" r:id="rId4"/>
    <sheet name="miR_gp-120" sheetId="5" r:id="rId5"/>
    <sheet name="miR_tat" sheetId="6" r:id="rId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7" i="2" l="1"/>
  <c r="L30" i="2" s="1"/>
  <c r="M17" i="2"/>
  <c r="M30" i="2" s="1"/>
  <c r="N17" i="2"/>
  <c r="N30" i="2" s="1"/>
  <c r="O17" i="2"/>
  <c r="O30" i="2" s="1"/>
  <c r="L18" i="2"/>
  <c r="L31" i="2" s="1"/>
  <c r="M18" i="2"/>
  <c r="M31" i="2" s="1"/>
  <c r="N18" i="2"/>
  <c r="N31" i="2" s="1"/>
  <c r="O18" i="2"/>
  <c r="O31" i="2" s="1"/>
  <c r="L19" i="2"/>
  <c r="L32" i="2" s="1"/>
  <c r="M19" i="2"/>
  <c r="M32" i="2" s="1"/>
  <c r="N19" i="2"/>
  <c r="N32" i="2" s="1"/>
  <c r="O19" i="2"/>
  <c r="O32" i="2" s="1"/>
  <c r="L20" i="2"/>
  <c r="L33" i="2" s="1"/>
  <c r="M20" i="2"/>
  <c r="M33" i="2" s="1"/>
  <c r="N20" i="2"/>
  <c r="N33" i="2" s="1"/>
  <c r="O20" i="2"/>
  <c r="O33" i="2" s="1"/>
  <c r="L21" i="2"/>
  <c r="L34" i="2" s="1"/>
  <c r="M21" i="2"/>
  <c r="M34" i="2" s="1"/>
  <c r="N21" i="2"/>
  <c r="N34" i="2" s="1"/>
  <c r="O21" i="2"/>
  <c r="O34" i="2" s="1"/>
  <c r="L22" i="2"/>
  <c r="L35" i="2" s="1"/>
  <c r="M22" i="2"/>
  <c r="M35" i="2" s="1"/>
  <c r="N22" i="2"/>
  <c r="N35" i="2" s="1"/>
  <c r="O22" i="2"/>
  <c r="O35" i="2" s="1"/>
  <c r="L23" i="2"/>
  <c r="L36" i="2" s="1"/>
  <c r="M23" i="2"/>
  <c r="M36" i="2" s="1"/>
  <c r="N23" i="2"/>
  <c r="N36" i="2" s="1"/>
  <c r="O23" i="2"/>
  <c r="O36" i="2" s="1"/>
  <c r="L24" i="2"/>
  <c r="L37" i="2" s="1"/>
  <c r="M24" i="2"/>
  <c r="M37" i="2" s="1"/>
  <c r="N24" i="2"/>
  <c r="N37" i="2" s="1"/>
  <c r="O24" i="2"/>
  <c r="O37" i="2" s="1"/>
  <c r="L25" i="2"/>
  <c r="L38" i="2" s="1"/>
  <c r="M25" i="2"/>
  <c r="M38" i="2" s="1"/>
  <c r="N25" i="2"/>
  <c r="N38" i="2" s="1"/>
  <c r="O25" i="2"/>
  <c r="O38" i="2" s="1"/>
  <c r="L26" i="2"/>
  <c r="L39" i="2" s="1"/>
  <c r="M26" i="2"/>
  <c r="M39" i="2" s="1"/>
  <c r="N26" i="2"/>
  <c r="N39" i="2" s="1"/>
  <c r="O26" i="2"/>
  <c r="O39" i="2" s="1"/>
  <c r="L27" i="2"/>
  <c r="L40" i="2" s="1"/>
  <c r="M27" i="2"/>
  <c r="M40" i="2" s="1"/>
  <c r="N27" i="2"/>
  <c r="N40" i="2" s="1"/>
  <c r="O27" i="2"/>
  <c r="O40" i="2" s="1"/>
  <c r="L28" i="2"/>
  <c r="L41" i="2" s="1"/>
  <c r="M28" i="2"/>
  <c r="M41" i="2" s="1"/>
  <c r="N28" i="2"/>
  <c r="N41" i="2" s="1"/>
  <c r="O28" i="2"/>
  <c r="O41" i="2" s="1"/>
  <c r="I28" i="2"/>
  <c r="I41" i="2" s="1"/>
  <c r="H28" i="2"/>
  <c r="H41" i="2" s="1"/>
  <c r="G28" i="2"/>
  <c r="G41" i="2" s="1"/>
  <c r="I27" i="2"/>
  <c r="I40" i="2" s="1"/>
  <c r="H27" i="2"/>
  <c r="H40" i="2" s="1"/>
  <c r="G27" i="2"/>
  <c r="G40" i="2" s="1"/>
  <c r="I26" i="2"/>
  <c r="I39" i="2" s="1"/>
  <c r="H26" i="2"/>
  <c r="H39" i="2" s="1"/>
  <c r="G26" i="2"/>
  <c r="G39" i="2" s="1"/>
  <c r="I25" i="2"/>
  <c r="I38" i="2" s="1"/>
  <c r="H25" i="2"/>
  <c r="H38" i="2" s="1"/>
  <c r="G25" i="2"/>
  <c r="G38" i="2" s="1"/>
  <c r="I24" i="2"/>
  <c r="I37" i="2" s="1"/>
  <c r="H24" i="2"/>
  <c r="H37" i="2" s="1"/>
  <c r="G24" i="2"/>
  <c r="G37" i="2" s="1"/>
  <c r="I23" i="2"/>
  <c r="I36" i="2" s="1"/>
  <c r="H23" i="2"/>
  <c r="H36" i="2" s="1"/>
  <c r="G23" i="2"/>
  <c r="G36" i="2" s="1"/>
  <c r="I22" i="2"/>
  <c r="I35" i="2" s="1"/>
  <c r="H22" i="2"/>
  <c r="H35" i="2" s="1"/>
  <c r="G22" i="2"/>
  <c r="G35" i="2" s="1"/>
  <c r="I21" i="2"/>
  <c r="I34" i="2" s="1"/>
  <c r="H21" i="2"/>
  <c r="H34" i="2" s="1"/>
  <c r="G21" i="2"/>
  <c r="G34" i="2" s="1"/>
  <c r="I20" i="2"/>
  <c r="I33" i="2" s="1"/>
  <c r="H20" i="2"/>
  <c r="H33" i="2" s="1"/>
  <c r="G20" i="2"/>
  <c r="G33" i="2" s="1"/>
  <c r="I19" i="2"/>
  <c r="I32" i="2" s="1"/>
  <c r="H19" i="2"/>
  <c r="H32" i="2" s="1"/>
  <c r="G19" i="2"/>
  <c r="G32" i="2" s="1"/>
  <c r="I18" i="2"/>
  <c r="I31" i="2" s="1"/>
  <c r="H18" i="2"/>
  <c r="H31" i="2" s="1"/>
  <c r="G18" i="2"/>
  <c r="G31" i="2" s="1"/>
  <c r="I17" i="2"/>
  <c r="I30" i="2" s="1"/>
  <c r="H17" i="2"/>
  <c r="H30" i="2" s="1"/>
  <c r="G17" i="2"/>
  <c r="G30" i="2" s="1"/>
  <c r="B18" i="2" l="1"/>
  <c r="B31" i="2" s="1"/>
  <c r="B19" i="2"/>
  <c r="B32" i="2" s="1"/>
  <c r="B20" i="2"/>
  <c r="B33" i="2" s="1"/>
  <c r="B21" i="2"/>
  <c r="B34" i="2" s="1"/>
  <c r="B22" i="2"/>
  <c r="B35" i="2" s="1"/>
  <c r="B23" i="2"/>
  <c r="B36" i="2" s="1"/>
  <c r="B24" i="2"/>
  <c r="B37" i="2" s="1"/>
  <c r="B25" i="2"/>
  <c r="B38" i="2" s="1"/>
  <c r="B26" i="2"/>
  <c r="B39" i="2" s="1"/>
  <c r="B27" i="2"/>
  <c r="B40" i="2" s="1"/>
  <c r="B28" i="2"/>
  <c r="B41" i="2" s="1"/>
  <c r="B17" i="2"/>
  <c r="B30" i="2" s="1"/>
  <c r="D18" i="2"/>
  <c r="D31" i="2" s="1"/>
  <c r="D19" i="2"/>
  <c r="D32" i="2" s="1"/>
  <c r="D20" i="2"/>
  <c r="D33" i="2" s="1"/>
  <c r="D21" i="2"/>
  <c r="D34" i="2" s="1"/>
  <c r="D22" i="2"/>
  <c r="D35" i="2" s="1"/>
  <c r="D23" i="2"/>
  <c r="D36" i="2" s="1"/>
  <c r="D24" i="2"/>
  <c r="D37" i="2" s="1"/>
  <c r="D25" i="2"/>
  <c r="D38" i="2" s="1"/>
  <c r="D26" i="2"/>
  <c r="D39" i="2" s="1"/>
  <c r="D27" i="2"/>
  <c r="D40" i="2" s="1"/>
  <c r="D28" i="2"/>
  <c r="D41" i="2" s="1"/>
  <c r="D17" i="2"/>
  <c r="D30" i="2" s="1"/>
  <c r="C18" i="2"/>
  <c r="C31" i="2" s="1"/>
  <c r="C19" i="2"/>
  <c r="C32" i="2" s="1"/>
  <c r="C20" i="2"/>
  <c r="C33" i="2" s="1"/>
  <c r="C21" i="2"/>
  <c r="C34" i="2" s="1"/>
  <c r="C22" i="2"/>
  <c r="C35" i="2" s="1"/>
  <c r="C23" i="2"/>
  <c r="C36" i="2" s="1"/>
  <c r="C24" i="2"/>
  <c r="C37" i="2" s="1"/>
  <c r="C25" i="2"/>
  <c r="C38" i="2" s="1"/>
  <c r="C26" i="2"/>
  <c r="C39" i="2" s="1"/>
  <c r="C27" i="2"/>
  <c r="C40" i="2" s="1"/>
  <c r="C28" i="2"/>
  <c r="C41" i="2" s="1"/>
  <c r="C17" i="2"/>
  <c r="C30" i="2" s="1"/>
</calcChain>
</file>

<file path=xl/sharedStrings.xml><?xml version="1.0" encoding="utf-8"?>
<sst xmlns="http://schemas.openxmlformats.org/spreadsheetml/2006/main" count="118" uniqueCount="58">
  <si>
    <t>Ach(-6)</t>
    <phoneticPr fontId="2" type="noConversion"/>
  </si>
  <si>
    <t>Ach(-6.5)</t>
    <phoneticPr fontId="2" type="noConversion"/>
  </si>
  <si>
    <t>Ach(-7)</t>
    <phoneticPr fontId="2" type="noConversion"/>
  </si>
  <si>
    <t>Ach(-7.5)</t>
    <phoneticPr fontId="2" type="noConversion"/>
  </si>
  <si>
    <t>Ach(-8)</t>
    <phoneticPr fontId="2" type="noConversion"/>
  </si>
  <si>
    <t>Ach(-8.5)</t>
    <phoneticPr fontId="2" type="noConversion"/>
  </si>
  <si>
    <t>Ach(-9)</t>
    <phoneticPr fontId="2" type="noConversion"/>
  </si>
  <si>
    <t>Ach(-9.5)</t>
    <phoneticPr fontId="2" type="noConversion"/>
  </si>
  <si>
    <t>Ach(-10)</t>
    <phoneticPr fontId="2" type="noConversion"/>
  </si>
  <si>
    <t>Dose Response</t>
    <phoneticPr fontId="2" type="noConversion"/>
  </si>
  <si>
    <t>Ach(-6)</t>
  </si>
  <si>
    <t>Viability test</t>
    <phoneticPr fontId="2" type="noConversion"/>
  </si>
  <si>
    <t>Changes in tension(% of 60mM KCl)</t>
  </si>
  <si>
    <t>max</t>
    <phoneticPr fontId="2" type="noConversion"/>
  </si>
  <si>
    <t>mN</t>
  </si>
  <si>
    <t>Nomolization</t>
    <phoneticPr fontId="2" type="noConversion"/>
  </si>
  <si>
    <t>Channel 4</t>
  </si>
  <si>
    <t>Channel 3</t>
  </si>
  <si>
    <t>Channel 2</t>
  </si>
  <si>
    <t>Channel 1</t>
  </si>
  <si>
    <t>Myograph</t>
  </si>
  <si>
    <t>U4(-8)</t>
    <phoneticPr fontId="2" type="noConversion"/>
  </si>
  <si>
    <t>U4(-9)</t>
  </si>
  <si>
    <t>U4(-10)</t>
  </si>
  <si>
    <t>U4(-9.5)</t>
    <phoneticPr fontId="2" type="noConversion"/>
  </si>
  <si>
    <t>U4(-8.5)</t>
    <phoneticPr fontId="2" type="noConversion"/>
  </si>
  <si>
    <t>not enough</t>
    <phoneticPr fontId="2" type="noConversion"/>
  </si>
  <si>
    <t>Endothelium-dependent contraction</t>
    <phoneticPr fontId="2" type="noConversion"/>
  </si>
  <si>
    <t>Concentration response</t>
    <phoneticPr fontId="2" type="noConversion"/>
  </si>
  <si>
    <t>L-NAME(-4)</t>
    <phoneticPr fontId="2" type="noConversion"/>
  </si>
  <si>
    <t>Ach(-5.5)</t>
    <phoneticPr fontId="2" type="noConversion"/>
  </si>
  <si>
    <t>Ach(-5)</t>
    <phoneticPr fontId="2" type="noConversion"/>
  </si>
  <si>
    <t>u4(-10)</t>
    <phoneticPr fontId="2" type="noConversion"/>
  </si>
  <si>
    <t>u4(-9.5)</t>
    <phoneticPr fontId="2" type="noConversion"/>
  </si>
  <si>
    <t>u4(-9)</t>
    <phoneticPr fontId="2" type="noConversion"/>
  </si>
  <si>
    <t>u4(-8.5)</t>
    <phoneticPr fontId="2" type="noConversion"/>
  </si>
  <si>
    <t>u4(-8)</t>
    <phoneticPr fontId="2" type="noConversion"/>
  </si>
  <si>
    <t>u4(-7.5)</t>
    <phoneticPr fontId="2" type="noConversion"/>
  </si>
  <si>
    <t>u4(-7)</t>
    <phoneticPr fontId="2" type="noConversion"/>
  </si>
  <si>
    <t>u4(-6.5)</t>
    <phoneticPr fontId="2" type="noConversion"/>
  </si>
  <si>
    <t>u4(-6)</t>
    <phoneticPr fontId="2" type="noConversion"/>
  </si>
  <si>
    <t>u4(-5.5)</t>
    <phoneticPr fontId="2" type="noConversion"/>
  </si>
  <si>
    <t>u4(-5)</t>
    <phoneticPr fontId="2" type="noConversion"/>
  </si>
  <si>
    <t>incubation</t>
    <phoneticPr fontId="2" type="noConversion"/>
  </si>
  <si>
    <t>L-NAME</t>
    <phoneticPr fontId="2" type="noConversion"/>
  </si>
  <si>
    <t>S18886</t>
    <phoneticPr fontId="2" type="noConversion"/>
  </si>
  <si>
    <t>L+S</t>
    <phoneticPr fontId="2" type="noConversion"/>
  </si>
  <si>
    <t>remove</t>
    <phoneticPr fontId="2" type="noConversion"/>
  </si>
  <si>
    <t>L</t>
    <phoneticPr fontId="2" type="noConversion"/>
  </si>
  <si>
    <t>s</t>
    <phoneticPr fontId="2" type="noConversion"/>
  </si>
  <si>
    <t>l</t>
    <phoneticPr fontId="2" type="noConversion"/>
  </si>
  <si>
    <t>S</t>
    <phoneticPr fontId="2" type="noConversion"/>
  </si>
  <si>
    <t>A1</t>
    <phoneticPr fontId="2" type="noConversion"/>
  </si>
  <si>
    <t>A2</t>
    <phoneticPr fontId="2" type="noConversion"/>
  </si>
  <si>
    <t>A3</t>
    <phoneticPr fontId="2" type="noConversion"/>
  </si>
  <si>
    <t>B1</t>
    <phoneticPr fontId="2" type="noConversion"/>
  </si>
  <si>
    <t>B2</t>
    <phoneticPr fontId="2" type="noConversion"/>
  </si>
  <si>
    <t>B3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</si>
</sst>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DengXian"/>
      <family val="2"/>
      <charset val="134"/>
      <scheme val="minor"/>
    </font>
    <font>
      <b/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name val="DengXian"/>
      <family val="3"/>
      <charset val="134"/>
      <scheme val="minor"/>
    </font>
    <font>
      <sz val="12"/>
      <color rgb="FF000000"/>
      <name val="DengXian"/>
      <family val="3"/>
      <charset val="134"/>
      <scheme val="minor"/>
    </font>
    <font>
      <sz val="11"/>
      <color theme="1"/>
      <name val="DengXian"/>
      <family val="3"/>
      <charset val="134"/>
      <scheme val="minor"/>
    </font>
    <font>
      <b/>
      <sz val="12"/>
      <color rgb="FF000000"/>
      <name val="DengXian"/>
      <family val="3"/>
      <charset val="134"/>
      <scheme val="minor"/>
    </font>
    <font>
      <b/>
      <sz val="11"/>
      <color theme="1"/>
      <name val="DengXian"/>
      <family val="3"/>
      <charset val="134"/>
      <scheme val="minor"/>
    </font>
    <font>
      <b/>
      <sz val="11"/>
      <color rgb="FF000000"/>
      <name val="DengXian"/>
      <family val="3"/>
      <charset val="134"/>
      <scheme val="minor"/>
    </font>
    <font>
      <sz val="12"/>
      <color rgb="FFFF0000"/>
      <name val="DengXian"/>
      <family val="3"/>
      <charset val="134"/>
      <scheme val="minor"/>
    </font>
    <font>
      <sz val="12"/>
      <color theme="1"/>
      <name val="DengXian"/>
      <family val="4"/>
      <charset val="134"/>
      <scheme val="minor"/>
    </font>
    <font>
      <b/>
      <sz val="12"/>
      <color theme="1"/>
      <name val="DengXian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4B084"/>
        <bgColor rgb="FF000000"/>
      </patternFill>
    </fill>
    <fill>
      <patternFill patternType="solid">
        <fgColor rgb="FF8497B0"/>
        <bgColor rgb="FF000000"/>
      </patternFill>
    </fill>
    <fill>
      <patternFill patternType="solid">
        <fgColor rgb="FFB4C6E7"/>
        <bgColor rgb="FF000000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Fill="1"/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4" fillId="3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Alignment="1">
      <alignment wrapText="1"/>
    </xf>
    <xf numFmtId="0" fontId="1" fillId="0" borderId="0" xfId="0" applyFont="1"/>
    <xf numFmtId="0" fontId="8" fillId="4" borderId="0" xfId="0" applyFont="1" applyFill="1"/>
    <xf numFmtId="0" fontId="8" fillId="4" borderId="0" xfId="0" applyFont="1" applyFill="1" applyAlignment="1">
      <alignment horizontal="right"/>
    </xf>
    <xf numFmtId="0" fontId="9" fillId="2" borderId="0" xfId="0" applyFont="1" applyFill="1"/>
    <xf numFmtId="0" fontId="4" fillId="0" borderId="0" xfId="0" applyFont="1" applyFill="1"/>
    <xf numFmtId="0" fontId="5" fillId="0" borderId="0" xfId="0" applyFont="1" applyFill="1"/>
    <xf numFmtId="0" fontId="0" fillId="0" borderId="0" xfId="0" applyFill="1"/>
    <xf numFmtId="0" fontId="10" fillId="2" borderId="0" xfId="0" applyFont="1" applyFill="1"/>
    <xf numFmtId="0" fontId="11" fillId="0" borderId="0" xfId="0" applyFont="1"/>
    <xf numFmtId="10" fontId="11" fillId="0" borderId="0" xfId="0" applyNumberFormat="1" applyFont="1"/>
    <xf numFmtId="10" fontId="0" fillId="0" borderId="0" xfId="0" applyNumberFormat="1"/>
    <xf numFmtId="0" fontId="0" fillId="5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BF48C-8F4D-8340-8D9E-2A2EB1879FCB}">
  <dimension ref="A1:O57"/>
  <sheetViews>
    <sheetView tabSelected="1" topLeftCell="A35" workbookViewId="0">
      <selection activeCell="L44" sqref="L44:O44"/>
    </sheetView>
  </sheetViews>
  <sheetFormatPr baseColWidth="10" defaultRowHeight="16" x14ac:dyDescent="0.2"/>
  <sheetData>
    <row r="1" spans="1:15" x14ac:dyDescent="0.2">
      <c r="A1" s="21" t="s">
        <v>52</v>
      </c>
      <c r="B1" s="21"/>
      <c r="C1" s="21"/>
      <c r="D1" s="21"/>
      <c r="F1" s="21" t="s">
        <v>53</v>
      </c>
      <c r="G1" s="21"/>
      <c r="H1" s="21"/>
      <c r="I1" s="21"/>
      <c r="K1" s="21" t="s">
        <v>54</v>
      </c>
      <c r="L1" s="21"/>
      <c r="M1" s="21"/>
      <c r="N1" s="21"/>
      <c r="O1" s="21"/>
    </row>
    <row r="2" spans="1:15" ht="64" x14ac:dyDescent="0.2">
      <c r="A2" s="9" t="s">
        <v>12</v>
      </c>
      <c r="B2" s="15">
        <v>5.8254000000000001</v>
      </c>
      <c r="C2" s="14">
        <v>9.6792999999999996</v>
      </c>
      <c r="D2" s="14">
        <v>5.5091000000000001</v>
      </c>
      <c r="F2" s="9" t="s">
        <v>12</v>
      </c>
      <c r="G2" s="15">
        <v>5.4112999999999998</v>
      </c>
      <c r="H2" s="14">
        <v>5.6466000000000003</v>
      </c>
      <c r="I2" s="14">
        <v>8.3133999999999997</v>
      </c>
      <c r="K2" s="9" t="s">
        <v>12</v>
      </c>
      <c r="L2" s="15">
        <v>7.2126999999999999</v>
      </c>
      <c r="M2" s="14">
        <v>6.8738000000000001</v>
      </c>
      <c r="N2" s="14">
        <v>8.1478000000000002</v>
      </c>
      <c r="O2">
        <v>6.2603</v>
      </c>
    </row>
    <row r="3" spans="1:15" x14ac:dyDescent="0.2">
      <c r="A3" s="6" t="s">
        <v>9</v>
      </c>
      <c r="B3" s="4" t="s">
        <v>44</v>
      </c>
      <c r="C3" s="3" t="s">
        <v>45</v>
      </c>
      <c r="D3" s="3" t="s">
        <v>46</v>
      </c>
      <c r="F3" s="6" t="s">
        <v>9</v>
      </c>
      <c r="G3" s="4" t="s">
        <v>44</v>
      </c>
      <c r="H3" s="3" t="s">
        <v>45</v>
      </c>
      <c r="I3" s="3" t="s">
        <v>46</v>
      </c>
      <c r="K3" s="6" t="s">
        <v>9</v>
      </c>
      <c r="L3" s="4" t="s">
        <v>44</v>
      </c>
      <c r="M3" s="3" t="s">
        <v>45</v>
      </c>
      <c r="N3" s="3" t="s">
        <v>46</v>
      </c>
      <c r="O3" t="s">
        <v>47</v>
      </c>
    </row>
    <row r="4" spans="1:15" x14ac:dyDescent="0.2">
      <c r="A4" s="5" t="s">
        <v>43</v>
      </c>
      <c r="B4" s="4">
        <v>0.97209999999999996</v>
      </c>
      <c r="C4" s="3">
        <v>-6.1999999999999998E-3</v>
      </c>
      <c r="D4" s="3">
        <v>1.1497999999999999</v>
      </c>
      <c r="F4" s="5" t="s">
        <v>43</v>
      </c>
      <c r="G4" s="4">
        <v>0.3785</v>
      </c>
      <c r="H4" s="3">
        <v>-6.2399999999999997E-2</v>
      </c>
      <c r="I4" s="3">
        <v>12.450799999999999</v>
      </c>
      <c r="K4" s="5" t="s">
        <v>43</v>
      </c>
      <c r="L4" s="4">
        <v>0.63100000000000001</v>
      </c>
      <c r="M4" s="3">
        <v>4.4261999999999997</v>
      </c>
      <c r="N4" s="3">
        <v>0.88239999999999996</v>
      </c>
      <c r="O4">
        <v>1.6299999999999999E-2</v>
      </c>
    </row>
    <row r="5" spans="1:15" x14ac:dyDescent="0.2">
      <c r="A5" s="17" t="s">
        <v>8</v>
      </c>
      <c r="B5" s="4">
        <v>0.91349999999999998</v>
      </c>
      <c r="C5" s="3">
        <v>-6.3700000000000007E-2</v>
      </c>
      <c r="D5" s="3">
        <v>1.111</v>
      </c>
      <c r="F5" s="17" t="s">
        <v>8</v>
      </c>
      <c r="G5" s="4">
        <v>0.4793</v>
      </c>
      <c r="H5" s="3">
        <v>-9.2600000000000002E-2</v>
      </c>
      <c r="I5" s="3">
        <v>12.4838</v>
      </c>
      <c r="K5" s="17" t="s">
        <v>8</v>
      </c>
      <c r="L5" s="4">
        <v>0.63349999999999995</v>
      </c>
      <c r="M5" s="3">
        <v>4.5225999999999997</v>
      </c>
      <c r="N5" s="3">
        <v>1.1389</v>
      </c>
      <c r="O5">
        <v>1.4999999999999999E-2</v>
      </c>
    </row>
    <row r="6" spans="1:15" x14ac:dyDescent="0.2">
      <c r="A6" s="17" t="s">
        <v>7</v>
      </c>
      <c r="B6" s="4">
        <v>0.97089999999999999</v>
      </c>
      <c r="C6" s="3">
        <v>0.01</v>
      </c>
      <c r="D6" s="3">
        <v>1.1497999999999999</v>
      </c>
      <c r="F6" s="17" t="s">
        <v>7</v>
      </c>
      <c r="G6" s="4">
        <v>0.40699999999999997</v>
      </c>
      <c r="H6" s="3">
        <v>-6.7400000000000002E-2</v>
      </c>
      <c r="I6" s="3">
        <v>12.7584</v>
      </c>
      <c r="K6" s="17" t="s">
        <v>7</v>
      </c>
      <c r="L6" s="4">
        <v>0.63100000000000001</v>
      </c>
      <c r="M6" s="3">
        <v>4.5801999999999996</v>
      </c>
      <c r="N6" s="3">
        <v>1.1026</v>
      </c>
      <c r="O6">
        <v>3.2500000000000001E-2</v>
      </c>
    </row>
    <row r="7" spans="1:15" x14ac:dyDescent="0.2">
      <c r="A7" s="2" t="s">
        <v>6</v>
      </c>
      <c r="B7" s="4">
        <v>2.4359000000000002</v>
      </c>
      <c r="C7" s="3">
        <v>-4.3700000000000003E-2</v>
      </c>
      <c r="D7" s="3">
        <v>1.1875</v>
      </c>
      <c r="F7" s="2" t="s">
        <v>6</v>
      </c>
      <c r="G7" s="4">
        <v>0.4269</v>
      </c>
      <c r="H7" s="3">
        <v>-6.9900000000000004E-2</v>
      </c>
      <c r="I7" s="3">
        <v>12.4886</v>
      </c>
      <c r="K7" s="2" t="s">
        <v>6</v>
      </c>
      <c r="L7" s="4">
        <v>0.73099999999999998</v>
      </c>
      <c r="M7" s="3">
        <v>4.6026999999999996</v>
      </c>
      <c r="N7" s="3">
        <v>1.0826</v>
      </c>
      <c r="O7">
        <v>5.3800000000000001E-2</v>
      </c>
    </row>
    <row r="8" spans="1:15" x14ac:dyDescent="0.2">
      <c r="A8" s="2" t="s">
        <v>5</v>
      </c>
      <c r="B8" s="4">
        <v>2.4908000000000001</v>
      </c>
      <c r="C8" s="3">
        <v>-6.1999999999999998E-3</v>
      </c>
      <c r="D8" s="3">
        <v>1.2191000000000001</v>
      </c>
      <c r="F8" s="2" t="s">
        <v>5</v>
      </c>
      <c r="G8" s="4">
        <v>0.51800000000000002</v>
      </c>
      <c r="H8" s="3">
        <v>-8.3799999999999999E-2</v>
      </c>
      <c r="I8" s="3">
        <v>12.7988</v>
      </c>
      <c r="K8" s="2" t="s">
        <v>5</v>
      </c>
      <c r="L8" s="4">
        <v>0.8085</v>
      </c>
      <c r="M8" s="3">
        <v>4.5237999999999996</v>
      </c>
      <c r="N8" s="3">
        <v>1.2178</v>
      </c>
      <c r="O8">
        <v>0.13800000000000001</v>
      </c>
    </row>
    <row r="9" spans="1:15" x14ac:dyDescent="0.2">
      <c r="A9" s="2" t="s">
        <v>4</v>
      </c>
      <c r="B9" s="4">
        <v>4.2480000000000002</v>
      </c>
      <c r="C9" s="3">
        <v>8.9899999999999994E-2</v>
      </c>
      <c r="D9" s="3">
        <v>1.2808999999999999</v>
      </c>
      <c r="F9" s="2" t="s">
        <v>4</v>
      </c>
      <c r="G9" s="4">
        <v>1.0891999999999999</v>
      </c>
      <c r="H9" s="3">
        <v>-7.4999999999999997E-2</v>
      </c>
      <c r="I9" s="3">
        <v>12.7988</v>
      </c>
      <c r="K9" s="2" t="s">
        <v>4</v>
      </c>
      <c r="L9" s="4">
        <v>1.7657</v>
      </c>
      <c r="M9" s="3">
        <v>4.5814000000000004</v>
      </c>
      <c r="N9" s="3">
        <v>4.3906000000000001</v>
      </c>
      <c r="O9">
        <v>0.15</v>
      </c>
    </row>
    <row r="10" spans="1:15" x14ac:dyDescent="0.2">
      <c r="A10" s="2" t="s">
        <v>3</v>
      </c>
      <c r="B10" s="4">
        <v>4.6951000000000001</v>
      </c>
      <c r="C10" s="3">
        <v>6.9900000000000004E-2</v>
      </c>
      <c r="D10" s="3">
        <v>1.4252</v>
      </c>
      <c r="F10" s="2" t="s">
        <v>3</v>
      </c>
      <c r="G10" s="4">
        <v>1.3340000000000001</v>
      </c>
      <c r="H10" s="3">
        <v>-8.1199999999999994E-2</v>
      </c>
      <c r="I10" s="3">
        <v>12.793699999999999</v>
      </c>
      <c r="K10" s="2" t="s">
        <v>3</v>
      </c>
      <c r="L10" s="4">
        <v>2.7029000000000001</v>
      </c>
      <c r="M10" s="3">
        <v>3.9329000000000001</v>
      </c>
      <c r="N10" s="3">
        <v>4.6246</v>
      </c>
      <c r="O10">
        <v>0.21</v>
      </c>
    </row>
    <row r="11" spans="1:15" x14ac:dyDescent="0.2">
      <c r="A11" s="2" t="s">
        <v>2</v>
      </c>
      <c r="B11" s="4">
        <v>5.2408999999999999</v>
      </c>
      <c r="C11" s="3">
        <v>5.1200000000000002E-2</v>
      </c>
      <c r="D11" s="3">
        <v>1.4794</v>
      </c>
      <c r="F11" s="2" t="s">
        <v>2</v>
      </c>
      <c r="G11" s="4">
        <v>1.6896</v>
      </c>
      <c r="H11" s="3">
        <v>-8.7499999999999994E-2</v>
      </c>
      <c r="I11" s="3">
        <v>12.566800000000001</v>
      </c>
      <c r="K11" s="2" t="s">
        <v>2</v>
      </c>
      <c r="L11" s="4">
        <v>3.5226000000000002</v>
      </c>
      <c r="M11" s="3">
        <v>3.4459</v>
      </c>
      <c r="N11" s="3">
        <v>6.1703000000000001</v>
      </c>
      <c r="O11">
        <v>0.22750000000000001</v>
      </c>
    </row>
    <row r="12" spans="1:15" x14ac:dyDescent="0.2">
      <c r="A12" s="2" t="s">
        <v>1</v>
      </c>
      <c r="B12" s="4">
        <v>5.5343999999999998</v>
      </c>
      <c r="C12" s="3">
        <v>0.01</v>
      </c>
      <c r="D12" s="3">
        <v>1.5382</v>
      </c>
      <c r="F12" s="2" t="s">
        <v>1</v>
      </c>
      <c r="G12" s="4">
        <v>2.2284999999999999</v>
      </c>
      <c r="H12" s="3">
        <v>-0.1077</v>
      </c>
      <c r="I12" s="3">
        <v>11.9055</v>
      </c>
      <c r="K12" s="2" t="s">
        <v>1</v>
      </c>
      <c r="L12" s="4">
        <v>3.9338000000000002</v>
      </c>
      <c r="M12" s="3">
        <v>2.9588999999999999</v>
      </c>
      <c r="N12" s="3">
        <v>6.681</v>
      </c>
      <c r="O12">
        <v>0.25</v>
      </c>
    </row>
    <row r="13" spans="1:15" x14ac:dyDescent="0.2">
      <c r="A13" s="2" t="s">
        <v>0</v>
      </c>
      <c r="B13" s="1">
        <v>5.7492000000000001</v>
      </c>
      <c r="C13" s="1">
        <v>-6.4899999999999999E-2</v>
      </c>
      <c r="D13" s="1">
        <v>1.5477000000000001</v>
      </c>
      <c r="F13" s="2" t="s">
        <v>0</v>
      </c>
      <c r="G13" s="1">
        <v>2.8460999999999999</v>
      </c>
      <c r="H13" s="1">
        <v>-0.1014</v>
      </c>
      <c r="I13" s="1">
        <v>11.424300000000001</v>
      </c>
      <c r="K13" s="2" t="s">
        <v>0</v>
      </c>
      <c r="L13" s="1">
        <v>4.4585999999999997</v>
      </c>
      <c r="M13" s="1">
        <v>2.2928000000000002</v>
      </c>
      <c r="N13" s="1">
        <v>7.0313999999999997</v>
      </c>
      <c r="O13" s="1">
        <v>0.26629999999999998</v>
      </c>
    </row>
    <row r="14" spans="1:15" x14ac:dyDescent="0.2">
      <c r="A14" s="2" t="s">
        <v>30</v>
      </c>
      <c r="B14" s="4">
        <v>6.1375999999999999</v>
      </c>
      <c r="C14" s="3">
        <v>-0.1623</v>
      </c>
      <c r="D14" s="3">
        <v>1.7338</v>
      </c>
      <c r="F14" s="2" t="s">
        <v>30</v>
      </c>
      <c r="G14" s="4">
        <v>3.2875000000000001</v>
      </c>
      <c r="H14" s="3">
        <v>-0.11650000000000001</v>
      </c>
      <c r="I14" s="3">
        <v>11.016999999999999</v>
      </c>
      <c r="K14" s="2" t="s">
        <v>30</v>
      </c>
      <c r="L14" s="4">
        <v>5.0871000000000004</v>
      </c>
      <c r="M14" s="3">
        <v>1.7333000000000001</v>
      </c>
      <c r="N14" s="3">
        <v>7.4419000000000004</v>
      </c>
      <c r="O14">
        <v>0.34749999999999998</v>
      </c>
    </row>
    <row r="15" spans="1:15" x14ac:dyDescent="0.2">
      <c r="A15" s="2" t="s">
        <v>31</v>
      </c>
      <c r="B15" s="4">
        <v>6.3150000000000004</v>
      </c>
      <c r="C15" s="3">
        <v>-0.19980000000000001</v>
      </c>
      <c r="D15" s="3">
        <v>1.8140000000000001</v>
      </c>
      <c r="F15" s="2" t="s">
        <v>31</v>
      </c>
      <c r="G15" s="4">
        <v>3.7694000000000001</v>
      </c>
      <c r="H15" s="3">
        <v>-0.13159999999999999</v>
      </c>
      <c r="I15" s="3">
        <v>11.0687</v>
      </c>
      <c r="K15" s="2" t="s">
        <v>31</v>
      </c>
      <c r="L15" s="4">
        <v>6.0018000000000002</v>
      </c>
      <c r="M15" s="3">
        <v>1.2562</v>
      </c>
      <c r="N15" s="3">
        <v>7.7171000000000003</v>
      </c>
      <c r="O15">
        <v>0.38879999999999998</v>
      </c>
    </row>
    <row r="17" spans="2:15" x14ac:dyDescent="0.2">
      <c r="B17">
        <f>(B4-0.9721)/0.9721</f>
        <v>0</v>
      </c>
      <c r="C17">
        <f>C4-(-0.0062)</f>
        <v>0</v>
      </c>
      <c r="D17">
        <f>D4-1.1498</f>
        <v>0</v>
      </c>
      <c r="G17">
        <f>G4-0.3785</f>
        <v>0</v>
      </c>
      <c r="H17">
        <f>H4-(-0.0624)</f>
        <v>0</v>
      </c>
      <c r="I17">
        <f>I4-12.4508</f>
        <v>0</v>
      </c>
      <c r="L17">
        <f>(L4-0.631)</f>
        <v>0</v>
      </c>
      <c r="M17">
        <f>(M4-4.4262)</f>
        <v>0</v>
      </c>
      <c r="N17">
        <f>(N4-0.8824)</f>
        <v>0</v>
      </c>
      <c r="O17">
        <f>(O4-0.0163)</f>
        <v>0</v>
      </c>
    </row>
    <row r="18" spans="2:15" x14ac:dyDescent="0.2">
      <c r="B18">
        <f>B5-0.9721</f>
        <v>-5.8599999999999985E-2</v>
      </c>
      <c r="C18">
        <f>C5-(-0.0062)</f>
        <v>-5.7500000000000009E-2</v>
      </c>
      <c r="D18">
        <f>D5-1.1498</f>
        <v>-3.8799999999999946E-2</v>
      </c>
      <c r="G18">
        <f>G5-0.3785</f>
        <v>0.1008</v>
      </c>
      <c r="H18">
        <f>H5-(-0.0624)</f>
        <v>-3.0200000000000005E-2</v>
      </c>
      <c r="I18">
        <f>I5-12.4508</f>
        <v>3.3000000000001251E-2</v>
      </c>
      <c r="L18">
        <f>(L5-0.631)</f>
        <v>2.4999999999999467E-3</v>
      </c>
      <c r="M18">
        <f>(M5-4.4262)</f>
        <v>9.6400000000000041E-2</v>
      </c>
      <c r="N18">
        <f>(N5-0.8824)</f>
        <v>0.25650000000000006</v>
      </c>
      <c r="O18">
        <f>(O5-0.0163)</f>
        <v>-1.2999999999999991E-3</v>
      </c>
    </row>
    <row r="19" spans="2:15" x14ac:dyDescent="0.2">
      <c r="B19">
        <f>B6-0.9721</f>
        <v>-1.1999999999999789E-3</v>
      </c>
      <c r="C19">
        <f>C6-(-0.0062)</f>
        <v>1.6199999999999999E-2</v>
      </c>
      <c r="D19">
        <f>D6-1.1498</f>
        <v>0</v>
      </c>
      <c r="G19">
        <f>G6-0.3785</f>
        <v>2.849999999999997E-2</v>
      </c>
      <c r="H19">
        <f>H6-(-0.0624)</f>
        <v>-5.0000000000000044E-3</v>
      </c>
      <c r="I19">
        <f>I6-12.4508</f>
        <v>0.30760000000000076</v>
      </c>
      <c r="L19">
        <f>(L6-0.631)</f>
        <v>0</v>
      </c>
      <c r="M19">
        <f>(M6-4.4262)</f>
        <v>0.15399999999999991</v>
      </c>
      <c r="N19">
        <f>(N6-0.8824)</f>
        <v>0.22020000000000006</v>
      </c>
      <c r="O19">
        <f>(O6-0.0163)</f>
        <v>1.6200000000000003E-2</v>
      </c>
    </row>
    <row r="20" spans="2:15" x14ac:dyDescent="0.2">
      <c r="B20">
        <f>B7-0.9721</f>
        <v>1.4638000000000002</v>
      </c>
      <c r="C20">
        <f>C7-(-0.0062)</f>
        <v>-3.7500000000000006E-2</v>
      </c>
      <c r="D20">
        <f>D7-1.1498</f>
        <v>3.7700000000000067E-2</v>
      </c>
      <c r="G20">
        <f>G7-0.3785</f>
        <v>4.8399999999999999E-2</v>
      </c>
      <c r="H20">
        <f>H7-(-0.0624)</f>
        <v>-7.5000000000000067E-3</v>
      </c>
      <c r="I20">
        <f>I7-12.4508</f>
        <v>3.7800000000000722E-2</v>
      </c>
      <c r="L20">
        <f>(L7-0.631)</f>
        <v>9.9999999999999978E-2</v>
      </c>
      <c r="M20">
        <f>(M7-4.4262)</f>
        <v>0.17649999999999988</v>
      </c>
      <c r="N20">
        <f>(N7-0.8824)</f>
        <v>0.20020000000000004</v>
      </c>
      <c r="O20">
        <f>(O7-0.0163)</f>
        <v>3.7500000000000006E-2</v>
      </c>
    </row>
    <row r="21" spans="2:15" x14ac:dyDescent="0.2">
      <c r="B21">
        <f>B8-0.9721</f>
        <v>1.5187000000000002</v>
      </c>
      <c r="C21">
        <f>C8-(-0.0062)</f>
        <v>0</v>
      </c>
      <c r="D21">
        <f>D8-1.1498</f>
        <v>6.9300000000000139E-2</v>
      </c>
      <c r="G21">
        <f>G8-0.3785</f>
        <v>0.13950000000000001</v>
      </c>
      <c r="H21">
        <f>H8-(-0.0624)</f>
        <v>-2.1400000000000002E-2</v>
      </c>
      <c r="I21">
        <f>I8-12.4508</f>
        <v>0.34800000000000075</v>
      </c>
      <c r="L21">
        <f>(L8-0.631)</f>
        <v>0.17749999999999999</v>
      </c>
      <c r="M21">
        <f>(M8-4.4262)</f>
        <v>9.7599999999999909E-2</v>
      </c>
      <c r="N21">
        <f>(N8-0.8824)</f>
        <v>0.33540000000000003</v>
      </c>
      <c r="O21">
        <f>(O8-0.0163)</f>
        <v>0.12170000000000002</v>
      </c>
    </row>
    <row r="22" spans="2:15" x14ac:dyDescent="0.2">
      <c r="B22">
        <f>B9-0.9721</f>
        <v>3.2759</v>
      </c>
      <c r="C22">
        <f>C9-(-0.0062)</f>
        <v>9.6099999999999991E-2</v>
      </c>
      <c r="D22">
        <f>D9-1.1498</f>
        <v>0.13109999999999999</v>
      </c>
      <c r="G22">
        <f>G9-0.3785</f>
        <v>0.71069999999999989</v>
      </c>
      <c r="H22">
        <f>H9-(-0.0624)</f>
        <v>-1.26E-2</v>
      </c>
      <c r="I22">
        <f>I9-12.4508</f>
        <v>0.34800000000000075</v>
      </c>
      <c r="L22">
        <f>(L9-0.631)</f>
        <v>1.1347</v>
      </c>
      <c r="M22">
        <f>(M9-4.4262)</f>
        <v>0.15520000000000067</v>
      </c>
      <c r="N22">
        <f>(N9-0.8824)</f>
        <v>3.5082</v>
      </c>
      <c r="O22">
        <f>(O9-0.0163)</f>
        <v>0.13369999999999999</v>
      </c>
    </row>
    <row r="23" spans="2:15" x14ac:dyDescent="0.2">
      <c r="B23">
        <f>B10-0.9721</f>
        <v>3.7229999999999999</v>
      </c>
      <c r="C23">
        <f>C10-(-0.0062)</f>
        <v>7.6100000000000001E-2</v>
      </c>
      <c r="D23">
        <f>D10-1.1498</f>
        <v>0.27540000000000009</v>
      </c>
      <c r="G23">
        <f>G10-0.3785</f>
        <v>0.95550000000000002</v>
      </c>
      <c r="H23">
        <f>H10-(-0.0624)</f>
        <v>-1.8799999999999997E-2</v>
      </c>
      <c r="I23">
        <f>I10-12.4508</f>
        <v>0.3429000000000002</v>
      </c>
      <c r="L23">
        <f>(L10-0.631)</f>
        <v>2.0719000000000003</v>
      </c>
      <c r="M23">
        <f>(M10-4.4262)</f>
        <v>-0.49329999999999963</v>
      </c>
      <c r="N23">
        <f>(N10-0.8824)</f>
        <v>3.7422</v>
      </c>
      <c r="O23">
        <f>(O10-0.0163)</f>
        <v>0.19369999999999998</v>
      </c>
    </row>
    <row r="24" spans="2:15" x14ac:dyDescent="0.2">
      <c r="B24">
        <f>B11-0.9721</f>
        <v>4.2687999999999997</v>
      </c>
      <c r="C24">
        <f>C11-(-0.0062)</f>
        <v>5.74E-2</v>
      </c>
      <c r="D24">
        <f>D11-1.1498</f>
        <v>0.32960000000000012</v>
      </c>
      <c r="G24">
        <f>G11-0.3785</f>
        <v>1.3110999999999999</v>
      </c>
      <c r="H24">
        <f>H11-(-0.0624)</f>
        <v>-2.5099999999999997E-2</v>
      </c>
      <c r="I24">
        <f>I11-12.4508</f>
        <v>0.11600000000000144</v>
      </c>
      <c r="L24">
        <f>(L11-0.631)</f>
        <v>2.8916000000000004</v>
      </c>
      <c r="M24">
        <f>(M11-4.4262)</f>
        <v>-0.98029999999999973</v>
      </c>
      <c r="N24">
        <f>(N11-0.8824)</f>
        <v>5.2879000000000005</v>
      </c>
      <c r="O24">
        <f>(O11-0.0163)</f>
        <v>0.2112</v>
      </c>
    </row>
    <row r="25" spans="2:15" x14ac:dyDescent="0.2">
      <c r="B25">
        <f>B12-0.9721</f>
        <v>4.5622999999999996</v>
      </c>
      <c r="C25">
        <f>C12-(-0.0062)</f>
        <v>1.6199999999999999E-2</v>
      </c>
      <c r="D25">
        <f>D12-1.1498</f>
        <v>0.38840000000000008</v>
      </c>
      <c r="G25">
        <f>G12-0.3785</f>
        <v>1.8499999999999999</v>
      </c>
      <c r="H25">
        <f>H12-(-0.0624)</f>
        <v>-4.5300000000000007E-2</v>
      </c>
      <c r="I25">
        <f>I12-12.4508</f>
        <v>-0.54529999999999923</v>
      </c>
      <c r="L25">
        <f>(L12-0.631)</f>
        <v>3.3028000000000004</v>
      </c>
      <c r="M25">
        <f>(M12-4.4262)</f>
        <v>-1.4672999999999998</v>
      </c>
      <c r="N25">
        <f>(N12-0.8824)</f>
        <v>5.7986000000000004</v>
      </c>
      <c r="O25">
        <f>(O12-0.0163)</f>
        <v>0.23369999999999999</v>
      </c>
    </row>
    <row r="26" spans="2:15" x14ac:dyDescent="0.2">
      <c r="B26">
        <f>B13-0.9721</f>
        <v>4.7770999999999999</v>
      </c>
      <c r="C26">
        <f>C13-(-0.0062)</f>
        <v>-5.8700000000000002E-2</v>
      </c>
      <c r="D26">
        <f>D13-1.1498</f>
        <v>0.39790000000000014</v>
      </c>
      <c r="G26">
        <f>G13-0.3785</f>
        <v>2.4676</v>
      </c>
      <c r="H26">
        <f>H13-(-0.0624)</f>
        <v>-3.9000000000000007E-2</v>
      </c>
      <c r="I26">
        <f>I13-12.4508</f>
        <v>-1.0264999999999986</v>
      </c>
      <c r="L26">
        <f>(L13-0.631)</f>
        <v>3.8275999999999994</v>
      </c>
      <c r="M26">
        <f>(M13-4.4262)</f>
        <v>-2.1333999999999995</v>
      </c>
      <c r="N26">
        <f>(N13-0.8824)</f>
        <v>6.149</v>
      </c>
      <c r="O26">
        <f>(O13-0.0163)</f>
        <v>0.24999999999999997</v>
      </c>
    </row>
    <row r="27" spans="2:15" x14ac:dyDescent="0.2">
      <c r="B27">
        <f>B14-0.9721</f>
        <v>5.1654999999999998</v>
      </c>
      <c r="C27">
        <f>C14-(-0.0062)</f>
        <v>-0.15609999999999999</v>
      </c>
      <c r="D27">
        <f>D14-1.1498</f>
        <v>0.58400000000000007</v>
      </c>
      <c r="G27">
        <f>G14-0.3785</f>
        <v>2.9090000000000003</v>
      </c>
      <c r="H27">
        <f>H14-(-0.0624)</f>
        <v>-5.4100000000000009E-2</v>
      </c>
      <c r="I27">
        <f>I14-12.4508</f>
        <v>-1.4337999999999997</v>
      </c>
      <c r="L27">
        <f>(L14-0.631)</f>
        <v>4.4561000000000002</v>
      </c>
      <c r="M27">
        <f>(M14-4.4262)</f>
        <v>-2.6928999999999998</v>
      </c>
      <c r="N27">
        <f>(N14-0.8824)</f>
        <v>6.5595000000000008</v>
      </c>
      <c r="O27">
        <f>(O14-0.0163)</f>
        <v>0.33119999999999999</v>
      </c>
    </row>
    <row r="28" spans="2:15" x14ac:dyDescent="0.2">
      <c r="B28">
        <f>B15-0.9721</f>
        <v>5.3429000000000002</v>
      </c>
      <c r="C28">
        <f>C15-(-0.0062)</f>
        <v>-0.19359999999999999</v>
      </c>
      <c r="D28">
        <f>D15-1.1498</f>
        <v>0.66420000000000012</v>
      </c>
      <c r="G28">
        <f>G15-0.3785</f>
        <v>3.3909000000000002</v>
      </c>
      <c r="H28">
        <f>H15-(-0.0624)</f>
        <v>-6.9199999999999998E-2</v>
      </c>
      <c r="I28">
        <f>I15-12.4508</f>
        <v>-1.3820999999999994</v>
      </c>
      <c r="L28">
        <f>(L15-0.631)</f>
        <v>5.3708</v>
      </c>
      <c r="M28">
        <f>(M15-4.4262)</f>
        <v>-3.17</v>
      </c>
      <c r="N28">
        <f>(N15-0.8824)</f>
        <v>6.8347000000000007</v>
      </c>
      <c r="O28">
        <f>(O15-0.0163)</f>
        <v>0.3725</v>
      </c>
    </row>
    <row r="30" spans="2:15" x14ac:dyDescent="0.2">
      <c r="B30" s="19">
        <f>B17/5.8254</f>
        <v>0</v>
      </c>
      <c r="C30" s="19">
        <f>C17/9.6793</f>
        <v>0</v>
      </c>
      <c r="D30" s="19">
        <f>D17/5.5091</f>
        <v>0</v>
      </c>
      <c r="G30" s="19">
        <f>G17/5.4113</f>
        <v>0</v>
      </c>
      <c r="H30" s="19">
        <f>H17/5.6466</f>
        <v>0</v>
      </c>
      <c r="I30" s="19">
        <f>I17/8.3134</f>
        <v>0</v>
      </c>
      <c r="L30" s="19">
        <f>L17/7.2127</f>
        <v>0</v>
      </c>
      <c r="M30" s="19">
        <f>M17/6.8738</f>
        <v>0</v>
      </c>
      <c r="N30" s="19">
        <f>N17/8.1478</f>
        <v>0</v>
      </c>
      <c r="O30" s="19">
        <f>O17/6.2603</f>
        <v>0</v>
      </c>
    </row>
    <row r="31" spans="2:15" x14ac:dyDescent="0.2">
      <c r="B31" s="19">
        <f t="shared" ref="B31:B41" si="0">B18/5.8254</f>
        <v>-1.0059395062999963E-2</v>
      </c>
      <c r="C31" s="19">
        <f t="shared" ref="C31:C41" si="1">C18/9.6793</f>
        <v>-5.9405122271238633E-3</v>
      </c>
      <c r="D31" s="19">
        <f t="shared" ref="D31:D41" si="2">D18/5.5091</f>
        <v>-7.0428926684939367E-3</v>
      </c>
      <c r="G31" s="19">
        <f>G18/5.4113</f>
        <v>1.8627686507863176E-2</v>
      </c>
      <c r="H31" s="19">
        <f>H18/5.6466</f>
        <v>-5.348351220203309E-3</v>
      </c>
      <c r="I31" s="19">
        <f>I18/8.3134</f>
        <v>3.969495032116974E-3</v>
      </c>
      <c r="L31" s="19">
        <f>L18/7.2127</f>
        <v>3.4661083921415652E-4</v>
      </c>
      <c r="M31" s="19">
        <f>M18/6.8738</f>
        <v>1.4024266053711199E-2</v>
      </c>
      <c r="N31" s="19">
        <f>N18/8.1478</f>
        <v>3.1480890547141566E-2</v>
      </c>
      <c r="O31" s="19">
        <f>O18/6.2603</f>
        <v>-2.0765777997859512E-4</v>
      </c>
    </row>
    <row r="32" spans="2:15" x14ac:dyDescent="0.2">
      <c r="B32" s="19">
        <f t="shared" si="0"/>
        <v>-2.059944381501663E-4</v>
      </c>
      <c r="C32" s="19">
        <f t="shared" si="1"/>
        <v>1.6736747492070707E-3</v>
      </c>
      <c r="D32" s="19">
        <f t="shared" si="2"/>
        <v>0</v>
      </c>
      <c r="G32" s="19">
        <f>G19/5.4113</f>
        <v>5.2667566019255945E-3</v>
      </c>
      <c r="H32" s="19">
        <f>H19/5.6466</f>
        <v>-8.8548861261644252E-4</v>
      </c>
      <c r="I32" s="19">
        <f>I19/8.3134</f>
        <v>3.7000505208458725E-2</v>
      </c>
      <c r="L32" s="19">
        <f>L19/7.2127</f>
        <v>0</v>
      </c>
      <c r="M32" s="19">
        <f>M19/6.8738</f>
        <v>2.2403910500741933E-2</v>
      </c>
      <c r="N32" s="19">
        <f>N19/8.1478</f>
        <v>2.7025700189008083E-2</v>
      </c>
      <c r="O32" s="19">
        <f>O19/6.2603</f>
        <v>2.5877354120409568E-3</v>
      </c>
    </row>
    <row r="33" spans="2:15" x14ac:dyDescent="0.2">
      <c r="B33" s="19">
        <f t="shared" si="0"/>
        <v>0.25127888213684901</v>
      </c>
      <c r="C33" s="19">
        <f t="shared" si="1"/>
        <v>-3.874247104645998E-3</v>
      </c>
      <c r="D33" s="19">
        <f t="shared" si="2"/>
        <v>6.8432230309851093E-3</v>
      </c>
      <c r="G33" s="19">
        <f>G20/5.4113</f>
        <v>8.9442462994104924E-3</v>
      </c>
      <c r="H33" s="19">
        <f>H20/5.6466</f>
        <v>-1.3282329189246637E-3</v>
      </c>
      <c r="I33" s="19">
        <f>I20/8.3134</f>
        <v>4.5468761276975392E-3</v>
      </c>
      <c r="L33" s="19">
        <f>L20/7.2127</f>
        <v>1.3864433568566554E-2</v>
      </c>
      <c r="M33" s="19">
        <f>M20/6.8738</f>
        <v>2.5677209112863319E-2</v>
      </c>
      <c r="N33" s="19">
        <f>N20/8.1478</f>
        <v>2.4571049853948309E-2</v>
      </c>
      <c r="O33" s="19">
        <f>O20/6.2603</f>
        <v>5.990128268613326E-3</v>
      </c>
    </row>
    <row r="34" spans="2:15" x14ac:dyDescent="0.2">
      <c r="B34" s="19">
        <f t="shared" si="0"/>
        <v>0.26070312768221926</v>
      </c>
      <c r="C34" s="19">
        <f t="shared" si="1"/>
        <v>0</v>
      </c>
      <c r="D34" s="19">
        <f t="shared" si="2"/>
        <v>1.2579187163057512E-2</v>
      </c>
      <c r="G34" s="19">
        <f>G21/5.4113</f>
        <v>2.5779387577846362E-2</v>
      </c>
      <c r="H34" s="19">
        <f>H21/5.6466</f>
        <v>-3.789891261998371E-3</v>
      </c>
      <c r="I34" s="19">
        <f>I21/8.3134</f>
        <v>4.1860129429595688E-2</v>
      </c>
      <c r="L34" s="19">
        <f>L21/7.2127</f>
        <v>2.4609369584205638E-2</v>
      </c>
      <c r="M34" s="19">
        <f>M21/6.8738</f>
        <v>1.4198841979690987E-2</v>
      </c>
      <c r="N34" s="19">
        <f>N21/8.1478</f>
        <v>4.1164486118952355E-2</v>
      </c>
      <c r="O34" s="19">
        <f>O21/6.2603</f>
        <v>1.9439962941073113E-2</v>
      </c>
    </row>
    <row r="35" spans="2:15" x14ac:dyDescent="0.2">
      <c r="B35" s="19">
        <f t="shared" si="0"/>
        <v>0.56234764994678477</v>
      </c>
      <c r="C35" s="19">
        <f t="shared" si="1"/>
        <v>9.9284039135061411E-3</v>
      </c>
      <c r="D35" s="19">
        <f t="shared" si="2"/>
        <v>2.3796990434009183E-2</v>
      </c>
      <c r="G35" s="19">
        <f>G22/5.4113</f>
        <v>0.131336277789071</v>
      </c>
      <c r="H35" s="19">
        <f>H22/5.6466</f>
        <v>-2.231431303793433E-3</v>
      </c>
      <c r="I35" s="19">
        <f>I22/8.3134</f>
        <v>4.1860129429595688E-2</v>
      </c>
      <c r="L35" s="19">
        <f>L22/7.2127</f>
        <v>0.15731972770252473</v>
      </c>
      <c r="M35" s="19">
        <f>M22/6.8738</f>
        <v>2.2578486426721851E-2</v>
      </c>
      <c r="N35" s="19">
        <f>N22/8.1478</f>
        <v>0.4305702152728344</v>
      </c>
      <c r="O35" s="19">
        <f>O22/6.2603</f>
        <v>2.1356803987029372E-2</v>
      </c>
    </row>
    <row r="36" spans="2:15" x14ac:dyDescent="0.2">
      <c r="B36" s="19">
        <f t="shared" si="0"/>
        <v>0.63909774436090216</v>
      </c>
      <c r="C36" s="19">
        <f t="shared" si="1"/>
        <v>7.862138791028277E-3</v>
      </c>
      <c r="D36" s="19">
        <f t="shared" si="2"/>
        <v>4.9990016518124576E-2</v>
      </c>
      <c r="G36" s="19">
        <f>G23/5.4113</f>
        <v>0.17657494502245302</v>
      </c>
      <c r="H36" s="19">
        <f>H23/5.6466</f>
        <v>-3.3294371834378203E-3</v>
      </c>
      <c r="I36" s="19">
        <f>I23/8.3134</f>
        <v>4.1246662015541204E-2</v>
      </c>
      <c r="L36" s="19">
        <f>L23/7.2127</f>
        <v>0.28725719910713055</v>
      </c>
      <c r="M36" s="19">
        <f>M23/6.8738</f>
        <v>-7.1765253571532434E-2</v>
      </c>
      <c r="N36" s="19">
        <f>N23/8.1478</f>
        <v>0.45928962419303371</v>
      </c>
      <c r="O36" s="19">
        <f>O23/6.2603</f>
        <v>3.0941009216810693E-2</v>
      </c>
    </row>
    <row r="37" spans="2:15" x14ac:dyDescent="0.2">
      <c r="B37" s="19">
        <f t="shared" si="0"/>
        <v>0.73279088131287118</v>
      </c>
      <c r="C37" s="19">
        <f t="shared" si="1"/>
        <v>5.9301809015114733E-3</v>
      </c>
      <c r="D37" s="19">
        <f t="shared" si="2"/>
        <v>5.9828284111742409E-2</v>
      </c>
      <c r="G37" s="19">
        <f>G24/5.4113</f>
        <v>0.24228928353630366</v>
      </c>
      <c r="H37" s="19">
        <f>H24/5.6466</f>
        <v>-4.4451528353345367E-3</v>
      </c>
      <c r="I37" s="19">
        <f>I24/8.3134</f>
        <v>1.3953376476532038E-2</v>
      </c>
      <c r="L37" s="19">
        <f>L24/7.2127</f>
        <v>0.4009039610686706</v>
      </c>
      <c r="M37" s="19">
        <f>M24/6.8738</f>
        <v>-0.14261398353167093</v>
      </c>
      <c r="N37" s="19">
        <f>N24/8.1478</f>
        <v>0.64899727533812812</v>
      </c>
      <c r="O37" s="19">
        <f>O24/6.2603</f>
        <v>3.3736402408830246E-2</v>
      </c>
    </row>
    <row r="38" spans="2:15" x14ac:dyDescent="0.2">
      <c r="B38" s="19">
        <f t="shared" si="0"/>
        <v>0.78317368764376682</v>
      </c>
      <c r="C38" s="19">
        <f t="shared" si="1"/>
        <v>1.6736747492070707E-3</v>
      </c>
      <c r="D38" s="19">
        <f t="shared" si="2"/>
        <v>7.0501533825851781E-2</v>
      </c>
      <c r="G38" s="19">
        <f>G25/5.4113</f>
        <v>0.34187718293201264</v>
      </c>
      <c r="H38" s="19">
        <f>H25/5.6466</f>
        <v>-8.0225268303049622E-3</v>
      </c>
      <c r="I38" s="19">
        <f>I25/8.3134</f>
        <v>-6.5592898212524273E-2</v>
      </c>
      <c r="L38" s="19">
        <f>L25/7.2127</f>
        <v>0.45791451190261628</v>
      </c>
      <c r="M38" s="19">
        <f>M25/6.8738</f>
        <v>-0.21346271349180945</v>
      </c>
      <c r="N38" s="19">
        <f>N25/8.1478</f>
        <v>0.71167677164387932</v>
      </c>
      <c r="O38" s="19">
        <f>O25/6.2603</f>
        <v>3.733047936999824E-2</v>
      </c>
    </row>
    <row r="39" spans="2:15" x14ac:dyDescent="0.2">
      <c r="B39" s="19">
        <f t="shared" si="0"/>
        <v>0.82004669207264735</v>
      </c>
      <c r="C39" s="19">
        <f t="shared" si="1"/>
        <v>-6.0644881344725345E-3</v>
      </c>
      <c r="D39" s="19">
        <f t="shared" si="2"/>
        <v>7.2225953422519126E-2</v>
      </c>
      <c r="G39" s="19">
        <f>G26/5.4113</f>
        <v>0.45600872248812674</v>
      </c>
      <c r="H39" s="19">
        <f>H26/5.6466</f>
        <v>-6.9068111784082462E-3</v>
      </c>
      <c r="I39" s="19">
        <f>I26/8.3134</f>
        <v>-0.12347535304448225</v>
      </c>
      <c r="L39" s="19">
        <f>L26/7.2127</f>
        <v>0.53067505927045344</v>
      </c>
      <c r="M39" s="19">
        <f>M26/6.8738</f>
        <v>-0.31036690040443415</v>
      </c>
      <c r="N39" s="19">
        <f>N26/8.1478</f>
        <v>0.75468224551412655</v>
      </c>
      <c r="O39" s="19">
        <f>O26/6.2603</f>
        <v>3.9934188457422165E-2</v>
      </c>
    </row>
    <row r="40" spans="2:15" x14ac:dyDescent="0.2">
      <c r="B40" s="19">
        <f t="shared" si="0"/>
        <v>0.88672022522058569</v>
      </c>
      <c r="C40" s="19">
        <f t="shared" si="1"/>
        <v>-1.6127199280939739E-2</v>
      </c>
      <c r="D40" s="19">
        <f t="shared" si="2"/>
        <v>0.10600642573197075</v>
      </c>
      <c r="G40" s="19">
        <f>G27/5.4113</f>
        <v>0.53757877035093238</v>
      </c>
      <c r="H40" s="19">
        <f>H27/5.6466</f>
        <v>-9.5809867885099011E-3</v>
      </c>
      <c r="I40" s="19">
        <f>I27/8.3134</f>
        <v>-0.17246854475906365</v>
      </c>
      <c r="L40" s="19">
        <f>L27/7.2127</f>
        <v>0.61781302424889439</v>
      </c>
      <c r="M40" s="19">
        <f>M27/6.8738</f>
        <v>-0.39176292589251938</v>
      </c>
      <c r="N40" s="19">
        <f>N27/8.1478</f>
        <v>0.80506394364122835</v>
      </c>
      <c r="O40" s="19">
        <f>O27/6.2603</f>
        <v>5.2904812868392888E-2</v>
      </c>
    </row>
    <row r="41" spans="2:15" x14ac:dyDescent="0.2">
      <c r="B41" s="19">
        <f t="shared" si="0"/>
        <v>0.91717306966045253</v>
      </c>
      <c r="C41" s="19">
        <f t="shared" si="1"/>
        <v>-2.0001446385585736E-2</v>
      </c>
      <c r="D41" s="19">
        <f t="shared" si="2"/>
        <v>0.12056415748488866</v>
      </c>
      <c r="G41" s="19">
        <f>G28/5.4113</f>
        <v>0.62663315654279017</v>
      </c>
      <c r="H41" s="19">
        <f>H28/5.6466</f>
        <v>-1.2255162398611553E-2</v>
      </c>
      <c r="I41" s="19">
        <f>I28/8.3134</f>
        <v>-0.16624966920874726</v>
      </c>
      <c r="L41" s="19">
        <f>L28/7.2127</f>
        <v>0.74463099810057265</v>
      </c>
      <c r="M41" s="19">
        <f>M28/6.8738</f>
        <v>-0.4611714044633245</v>
      </c>
      <c r="N41" s="19">
        <f>N28/8.1478</f>
        <v>0.83883993225165077</v>
      </c>
      <c r="O41" s="19">
        <f>O28/6.2603</f>
        <v>5.9501940801559031E-2</v>
      </c>
    </row>
    <row r="44" spans="2:15" x14ac:dyDescent="0.2">
      <c r="B44" s="21" t="s">
        <v>55</v>
      </c>
      <c r="C44" s="21"/>
      <c r="D44" s="21"/>
      <c r="G44" s="21" t="s">
        <v>56</v>
      </c>
      <c r="H44" s="21"/>
      <c r="I44" s="21"/>
      <c r="L44" s="21" t="s">
        <v>57</v>
      </c>
      <c r="M44" s="21"/>
      <c r="N44" s="21"/>
      <c r="O44" s="21"/>
    </row>
    <row r="45" spans="2:15" x14ac:dyDescent="0.2">
      <c r="B45" s="18" t="s">
        <v>48</v>
      </c>
      <c r="C45" s="18" t="s">
        <v>49</v>
      </c>
      <c r="D45" s="18" t="s">
        <v>46</v>
      </c>
      <c r="G45" s="18" t="s">
        <v>50</v>
      </c>
      <c r="H45" s="18" t="s">
        <v>49</v>
      </c>
      <c r="I45" s="18" t="s">
        <v>46</v>
      </c>
      <c r="L45" s="18" t="s">
        <v>48</v>
      </c>
      <c r="M45" s="18" t="s">
        <v>51</v>
      </c>
      <c r="N45" s="18" t="s">
        <v>46</v>
      </c>
    </row>
    <row r="46" spans="2:15" x14ac:dyDescent="0.2">
      <c r="B46" s="19">
        <v>0</v>
      </c>
      <c r="C46" s="19">
        <v>0</v>
      </c>
      <c r="D46" s="19">
        <v>0</v>
      </c>
      <c r="G46" s="19">
        <v>0</v>
      </c>
      <c r="H46" s="19">
        <v>0</v>
      </c>
      <c r="I46" s="19">
        <v>0</v>
      </c>
      <c r="L46" s="19">
        <v>0</v>
      </c>
      <c r="M46" s="19">
        <v>0</v>
      </c>
      <c r="N46" s="19">
        <v>0</v>
      </c>
    </row>
    <row r="47" spans="2:15" x14ac:dyDescent="0.2">
      <c r="B47" s="19">
        <v>-1.0059395062999963E-2</v>
      </c>
      <c r="C47" s="19">
        <v>3.4450000000000001E-3</v>
      </c>
      <c r="D47" s="19">
        <v>2.9350000000000001E-2</v>
      </c>
      <c r="G47" s="19">
        <v>0.28627686507863198</v>
      </c>
      <c r="H47" s="19">
        <v>-7.6483512202033099E-3</v>
      </c>
      <c r="I47" s="19">
        <v>6.6694950321169698E-3</v>
      </c>
      <c r="L47" s="19">
        <v>4.46610839214157E-3</v>
      </c>
      <c r="M47" s="19">
        <v>1.32E-2</v>
      </c>
      <c r="N47" s="19">
        <v>-6.0000000000000001E-3</v>
      </c>
    </row>
    <row r="48" spans="2:15" x14ac:dyDescent="0.2">
      <c r="B48" s="19">
        <v>-2.059944381501663E-4</v>
      </c>
      <c r="C48" s="19">
        <v>-1.32E-3</v>
      </c>
      <c r="D48" s="19">
        <v>3.2712999999999999E-2</v>
      </c>
      <c r="G48" s="19">
        <v>1.52667566019255E-2</v>
      </c>
      <c r="H48" s="19">
        <v>-2.85488612616E-4</v>
      </c>
      <c r="I48" s="19">
        <v>1.7000505208458701E-2</v>
      </c>
      <c r="L48" s="19">
        <v>0.15743299999999999</v>
      </c>
      <c r="M48" s="19">
        <v>9.7999999999999997E-3</v>
      </c>
      <c r="N48" s="19">
        <v>-8.8000000000000005E-3</v>
      </c>
    </row>
    <row r="49" spans="2:14" x14ac:dyDescent="0.2">
      <c r="B49" s="19">
        <v>0.1278882136849</v>
      </c>
      <c r="C49" s="19">
        <v>1.8440000000000002E-2</v>
      </c>
      <c r="D49" s="19">
        <v>5.3240999999999997E-2</v>
      </c>
      <c r="G49" s="19">
        <v>1.2894424629940999E-3</v>
      </c>
      <c r="H49" s="19">
        <v>1.6823291892465999E-3</v>
      </c>
      <c r="I49" s="19">
        <v>9.8468761276975392E-3</v>
      </c>
      <c r="L49" s="19">
        <v>2.9438644335685601E-2</v>
      </c>
      <c r="M49" s="19">
        <v>1.89E-2</v>
      </c>
      <c r="N49" s="19">
        <v>9.2999999999999992E-3</v>
      </c>
    </row>
    <row r="50" spans="2:14" x14ac:dyDescent="0.2">
      <c r="B50" s="19">
        <v>0.220703127682219</v>
      </c>
      <c r="C50" s="19">
        <v>9.2384000000000008E-3</v>
      </c>
      <c r="D50" s="19">
        <v>1.29842E-2</v>
      </c>
      <c r="G50" s="19">
        <v>5.4779387577846402E-2</v>
      </c>
      <c r="H50" s="19">
        <v>2.3678989126199798E-3</v>
      </c>
      <c r="I50" s="19">
        <v>2.6718601294295902E-2</v>
      </c>
      <c r="L50" s="19">
        <v>0.84609369584205596</v>
      </c>
      <c r="M50" s="19">
        <v>9.4000000000000004E-3</v>
      </c>
      <c r="N50" s="19">
        <v>1.2200000000000001E-2</v>
      </c>
    </row>
    <row r="51" spans="2:14" x14ac:dyDescent="0.2">
      <c r="B51" s="19">
        <v>0.59234764994678502</v>
      </c>
      <c r="C51" s="19">
        <v>3.8289999999999998E-2</v>
      </c>
      <c r="D51" s="19">
        <v>9.6412400000000006E-3</v>
      </c>
      <c r="G51" s="19">
        <v>0.15413362777890699</v>
      </c>
      <c r="H51" s="19">
        <v>-2.3143130379342999E-4</v>
      </c>
      <c r="I51" s="19">
        <v>2.7186012942959501E-2</v>
      </c>
      <c r="L51" s="19">
        <v>0.193731972770252</v>
      </c>
      <c r="M51" s="19">
        <v>1.52E-2</v>
      </c>
      <c r="N51" s="19">
        <v>8.6999999999999994E-3</v>
      </c>
    </row>
    <row r="52" spans="2:14" x14ac:dyDescent="0.2">
      <c r="B52" s="19">
        <v>0.69097744360902003</v>
      </c>
      <c r="C52" s="19">
        <v>9.384E-3</v>
      </c>
      <c r="D52" s="19">
        <v>1.874E-2</v>
      </c>
      <c r="G52" s="19">
        <v>0.28965749450224498</v>
      </c>
      <c r="H52" s="19">
        <v>4.33294371834378E-3</v>
      </c>
      <c r="I52" s="19">
        <v>5.1624666201554099E-2</v>
      </c>
      <c r="L52" s="19">
        <v>0.32472571991071297</v>
      </c>
      <c r="M52" s="19">
        <v>1.67E-2</v>
      </c>
      <c r="N52" s="19">
        <v>5.7999999999999996E-3</v>
      </c>
    </row>
    <row r="53" spans="2:14" x14ac:dyDescent="0.2">
      <c r="B53" s="19">
        <v>0.79279088131287101</v>
      </c>
      <c r="C53" s="19">
        <v>2.4499999999999999E-3</v>
      </c>
      <c r="D53" s="19">
        <v>3.4127999999999999E-2</v>
      </c>
      <c r="G53" s="19">
        <v>0.29228928353630401</v>
      </c>
      <c r="H53" s="19">
        <v>5.7445152835334497E-3</v>
      </c>
      <c r="I53" s="19">
        <v>3.3953376476532002E-2</v>
      </c>
      <c r="L53" s="19">
        <v>0.48109039610686699</v>
      </c>
      <c r="M53" s="19">
        <v>1.9800000000000002E-2</v>
      </c>
      <c r="N53" s="19">
        <v>1.0200000000000001E-2</v>
      </c>
    </row>
    <row r="54" spans="2:14" x14ac:dyDescent="0.2">
      <c r="B54" s="19">
        <v>0.80317368764376695</v>
      </c>
      <c r="C54" s="19">
        <v>5.6813000000000002E-3</v>
      </c>
      <c r="D54" s="19">
        <v>4.8122999999999999E-2</v>
      </c>
      <c r="G54" s="19">
        <v>0.41187718293201298</v>
      </c>
      <c r="H54" s="19">
        <v>2.8022526830304901E-3</v>
      </c>
      <c r="I54" s="19">
        <v>8.7559289821252398E-2</v>
      </c>
      <c r="L54" s="19">
        <v>0.577914511902616</v>
      </c>
      <c r="M54" s="19">
        <v>2.4299999999999999E-2</v>
      </c>
      <c r="N54" s="19">
        <v>1.6500000000000001E-2</v>
      </c>
    </row>
    <row r="55" spans="2:14" x14ac:dyDescent="0.2">
      <c r="B55" s="19">
        <v>0.88004669207264696</v>
      </c>
      <c r="C55" s="19">
        <v>1.384E-2</v>
      </c>
      <c r="D55" s="19">
        <v>7.2139400000000006E-2</v>
      </c>
      <c r="G55" s="19">
        <v>0.57600872248812696</v>
      </c>
      <c r="H55" s="19">
        <v>5.2690681117840803E-3</v>
      </c>
      <c r="I55" s="19">
        <v>0.10475353044482</v>
      </c>
      <c r="L55" s="19">
        <v>0.62306750592704496</v>
      </c>
      <c r="M55" s="19">
        <v>2.8799999999999999E-2</v>
      </c>
      <c r="N55" s="19">
        <v>1.9800000000000002E-2</v>
      </c>
    </row>
    <row r="56" spans="2:14" x14ac:dyDescent="0.2">
      <c r="B56" s="19">
        <v>0.90672022522058604</v>
      </c>
      <c r="C56" s="19">
        <v>1.6534E-2</v>
      </c>
      <c r="D56" s="19">
        <v>9.2384999999999995E-2</v>
      </c>
      <c r="G56" s="19">
        <v>0.66757877035093205</v>
      </c>
      <c r="H56" s="19">
        <v>9.1580986788509892E-3</v>
      </c>
      <c r="I56" s="19">
        <v>7.2468544759064002E-2</v>
      </c>
      <c r="L56" s="19">
        <v>0.70278130242488901</v>
      </c>
      <c r="M56" s="19">
        <v>4.3119999999999999E-2</v>
      </c>
      <c r="N56" s="19">
        <v>2.0899999999999998E-2</v>
      </c>
    </row>
    <row r="57" spans="2:14" x14ac:dyDescent="0.2">
      <c r="B57" s="19">
        <v>0.90717306966045297</v>
      </c>
      <c r="C57" s="19">
        <v>1.9284550000000001E-2</v>
      </c>
      <c r="D57" s="19">
        <v>8.4824999999999998E-2</v>
      </c>
      <c r="G57" s="19">
        <v>0.78663315654278998</v>
      </c>
      <c r="H57" s="19">
        <v>1.6551623986115999E-2</v>
      </c>
      <c r="I57" s="19">
        <v>9.6249669208747002E-2</v>
      </c>
      <c r="L57" s="19">
        <v>0.80646309981005704</v>
      </c>
      <c r="M57" s="19">
        <v>3.9910000000000001E-2</v>
      </c>
      <c r="N57" s="19">
        <v>2.3300000000000001E-2</v>
      </c>
    </row>
  </sheetData>
  <mergeCells count="6">
    <mergeCell ref="A1:D1"/>
    <mergeCell ref="F1:I1"/>
    <mergeCell ref="K1:O1"/>
    <mergeCell ref="B44:D44"/>
    <mergeCell ref="G44:I44"/>
    <mergeCell ref="L44:O44"/>
  </mergeCells>
  <phoneticPr fontId="2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opLeftCell="A13" workbookViewId="0">
      <selection activeCell="A24" sqref="A24:D63"/>
    </sheetView>
  </sheetViews>
  <sheetFormatPr baseColWidth="10" defaultRowHeight="16" x14ac:dyDescent="0.2"/>
  <cols>
    <col min="1" max="1" width="17.5" customWidth="1"/>
    <col min="9" max="9" width="20.1640625" customWidth="1"/>
  </cols>
  <sheetData>
    <row r="1" spans="1:14" x14ac:dyDescent="0.2">
      <c r="A1" s="6" t="s">
        <v>20</v>
      </c>
      <c r="B1" s="3"/>
      <c r="C1" s="3"/>
      <c r="D1" s="3"/>
      <c r="E1" s="3"/>
      <c r="H1" t="s">
        <v>27</v>
      </c>
    </row>
    <row r="2" spans="1:14" x14ac:dyDescent="0.2">
      <c r="A2" s="3"/>
      <c r="B2" s="4" t="s">
        <v>19</v>
      </c>
      <c r="C2" s="3" t="s">
        <v>18</v>
      </c>
      <c r="D2" s="3" t="s">
        <v>17</v>
      </c>
      <c r="E2" s="3" t="s">
        <v>16</v>
      </c>
      <c r="J2" s="4" t="s">
        <v>19</v>
      </c>
      <c r="K2" s="3" t="s">
        <v>18</v>
      </c>
      <c r="L2" s="3"/>
      <c r="M2" s="3" t="s">
        <v>17</v>
      </c>
      <c r="N2" s="3" t="s">
        <v>16</v>
      </c>
    </row>
    <row r="3" spans="1:14" x14ac:dyDescent="0.2">
      <c r="A3" s="6" t="s">
        <v>15</v>
      </c>
      <c r="B3" s="4"/>
      <c r="C3" s="3"/>
      <c r="D3" s="3"/>
      <c r="E3" s="3"/>
      <c r="I3" s="6" t="s">
        <v>15</v>
      </c>
    </row>
    <row r="4" spans="1:14" x14ac:dyDescent="0.2">
      <c r="A4" s="3" t="s">
        <v>14</v>
      </c>
      <c r="I4" s="3" t="s">
        <v>14</v>
      </c>
    </row>
    <row r="5" spans="1:14" x14ac:dyDescent="0.2">
      <c r="A5" s="3"/>
      <c r="I5" s="3"/>
    </row>
    <row r="6" spans="1:14" x14ac:dyDescent="0.2">
      <c r="A6" s="11">
        <v>5</v>
      </c>
      <c r="I6" s="11">
        <v>5</v>
      </c>
    </row>
    <row r="7" spans="1:14" x14ac:dyDescent="0.2">
      <c r="A7" s="11"/>
      <c r="B7" s="4"/>
      <c r="C7" s="3"/>
      <c r="D7" s="3"/>
      <c r="E7" s="3"/>
      <c r="I7" s="11"/>
    </row>
    <row r="8" spans="1:14" x14ac:dyDescent="0.2">
      <c r="A8" s="11">
        <v>10</v>
      </c>
      <c r="B8" s="7"/>
      <c r="C8" s="7"/>
      <c r="D8" s="7"/>
      <c r="E8" s="7"/>
      <c r="I8" s="11">
        <v>10</v>
      </c>
    </row>
    <row r="9" spans="1:14" x14ac:dyDescent="0.2">
      <c r="A9" s="11"/>
      <c r="B9" s="4"/>
      <c r="C9" s="3"/>
      <c r="D9" s="3"/>
      <c r="E9" s="3"/>
      <c r="I9" s="11"/>
    </row>
    <row r="10" spans="1:14" x14ac:dyDescent="0.2">
      <c r="A10" s="11">
        <v>15</v>
      </c>
      <c r="B10" s="7"/>
      <c r="C10" s="7"/>
      <c r="D10" s="7"/>
      <c r="E10" s="7"/>
      <c r="I10" s="11">
        <v>15</v>
      </c>
    </row>
    <row r="11" spans="1:14" x14ac:dyDescent="0.2">
      <c r="A11" s="11"/>
      <c r="B11" s="4"/>
      <c r="C11" s="3"/>
      <c r="D11" s="3"/>
      <c r="E11" s="3"/>
      <c r="I11" s="11"/>
    </row>
    <row r="12" spans="1:14" x14ac:dyDescent="0.2">
      <c r="A12" s="12" t="s">
        <v>13</v>
      </c>
      <c r="B12" s="10"/>
      <c r="C12" s="10"/>
      <c r="D12" s="10"/>
      <c r="E12" s="10"/>
      <c r="I12" s="12" t="s">
        <v>13</v>
      </c>
    </row>
    <row r="13" spans="1:14" ht="64" x14ac:dyDescent="0.2">
      <c r="A13" s="9" t="s">
        <v>12</v>
      </c>
      <c r="I13" s="9" t="s">
        <v>12</v>
      </c>
    </row>
    <row r="14" spans="1:14" x14ac:dyDescent="0.2">
      <c r="A14" s="9"/>
      <c r="B14" s="4"/>
      <c r="C14" s="3"/>
      <c r="D14" s="3"/>
      <c r="E14" s="3"/>
    </row>
    <row r="15" spans="1:14" ht="29" customHeight="1" x14ac:dyDescent="0.2">
      <c r="A15" s="8" t="s">
        <v>11</v>
      </c>
      <c r="B15" s="7"/>
      <c r="C15" s="6"/>
      <c r="D15" s="6"/>
      <c r="E15" s="6"/>
    </row>
    <row r="16" spans="1:14" x14ac:dyDescent="0.2">
      <c r="A16" s="5" t="s">
        <v>23</v>
      </c>
      <c r="B16" s="4"/>
      <c r="C16" s="3"/>
      <c r="D16" s="3"/>
      <c r="E16" s="3"/>
    </row>
    <row r="17" spans="1:14" x14ac:dyDescent="0.2">
      <c r="A17" s="5" t="s">
        <v>24</v>
      </c>
      <c r="B17" s="4"/>
      <c r="C17" s="3"/>
      <c r="D17" s="3"/>
      <c r="E17" s="3"/>
    </row>
    <row r="18" spans="1:14" x14ac:dyDescent="0.2">
      <c r="A18" s="5" t="s">
        <v>22</v>
      </c>
      <c r="B18" s="4"/>
      <c r="C18" s="3"/>
      <c r="D18" s="3"/>
      <c r="E18" s="3"/>
    </row>
    <row r="19" spans="1:14" x14ac:dyDescent="0.2">
      <c r="A19" s="5" t="s">
        <v>25</v>
      </c>
      <c r="B19" s="4"/>
      <c r="C19" s="3"/>
      <c r="D19" s="3"/>
      <c r="E19" s="3"/>
    </row>
    <row r="20" spans="1:14" x14ac:dyDescent="0.2">
      <c r="A20" s="5" t="s">
        <v>21</v>
      </c>
      <c r="B20" s="4"/>
      <c r="C20" s="3"/>
      <c r="D20" s="3"/>
      <c r="E20" s="3"/>
    </row>
    <row r="21" spans="1:14" x14ac:dyDescent="0.2">
      <c r="A21" s="13" t="s">
        <v>10</v>
      </c>
      <c r="B21" s="4"/>
      <c r="C21" s="3"/>
      <c r="D21" s="3"/>
      <c r="E21" s="3"/>
    </row>
    <row r="22" spans="1:14" x14ac:dyDescent="0.2">
      <c r="A22" s="2" t="s">
        <v>26</v>
      </c>
      <c r="B22" s="4"/>
      <c r="C22" s="3"/>
      <c r="D22" s="3"/>
      <c r="E22" s="3"/>
    </row>
    <row r="23" spans="1:14" x14ac:dyDescent="0.2">
      <c r="A23" s="2"/>
      <c r="B23" s="4"/>
      <c r="C23" s="3"/>
      <c r="D23" s="3"/>
      <c r="E23" s="3"/>
    </row>
    <row r="24" spans="1:14" s="16" customFormat="1" x14ac:dyDescent="0.2">
      <c r="E24" s="14"/>
    </row>
    <row r="25" spans="1:14" x14ac:dyDescent="0.2">
      <c r="E25" s="3"/>
      <c r="I25" s="18" t="s">
        <v>28</v>
      </c>
    </row>
    <row r="26" spans="1:14" x14ac:dyDescent="0.2">
      <c r="E26" s="3"/>
      <c r="I26" s="5" t="s">
        <v>29</v>
      </c>
      <c r="J26">
        <v>3.4200000000000001E-2</v>
      </c>
      <c r="K26">
        <v>0.24729999999999999</v>
      </c>
      <c r="L26" s="5" t="s">
        <v>29</v>
      </c>
      <c r="M26">
        <v>-0.68810000000000004</v>
      </c>
      <c r="N26">
        <v>-0.251</v>
      </c>
    </row>
    <row r="27" spans="1:14" x14ac:dyDescent="0.2">
      <c r="E27" s="3"/>
      <c r="I27" s="17" t="s">
        <v>8</v>
      </c>
      <c r="J27">
        <v>1.4200000000000001E-2</v>
      </c>
      <c r="K27">
        <v>0.24759999999999999</v>
      </c>
      <c r="L27" s="17" t="s">
        <v>32</v>
      </c>
      <c r="M27">
        <v>-0.62919999999999998</v>
      </c>
      <c r="N27">
        <v>-0.23089999999999999</v>
      </c>
    </row>
    <row r="28" spans="1:14" x14ac:dyDescent="0.2">
      <c r="E28" s="3"/>
      <c r="I28" s="17" t="s">
        <v>7</v>
      </c>
      <c r="J28">
        <v>3.49E-2</v>
      </c>
      <c r="K28">
        <v>0.26469999999999999</v>
      </c>
      <c r="L28" s="17" t="s">
        <v>33</v>
      </c>
      <c r="M28">
        <v>0.71660000000000001</v>
      </c>
      <c r="N28">
        <v>0.52</v>
      </c>
    </row>
    <row r="29" spans="1:14" x14ac:dyDescent="0.2">
      <c r="E29" s="3"/>
      <c r="I29" s="2" t="s">
        <v>6</v>
      </c>
      <c r="J29">
        <v>5.4199999999999998E-2</v>
      </c>
      <c r="K29">
        <v>0.26719999999999999</v>
      </c>
      <c r="L29" s="2" t="s">
        <v>34</v>
      </c>
      <c r="M29">
        <v>0.40610000000000002</v>
      </c>
      <c r="N29">
        <v>0.44359999999999999</v>
      </c>
    </row>
    <row r="30" spans="1:14" x14ac:dyDescent="0.2">
      <c r="E30" s="3"/>
      <c r="I30" s="2" t="s">
        <v>5</v>
      </c>
      <c r="J30">
        <v>1.55E-2</v>
      </c>
      <c r="K30">
        <v>0.2676</v>
      </c>
      <c r="L30" s="2" t="s">
        <v>35</v>
      </c>
      <c r="M30">
        <v>1.7858000000000001</v>
      </c>
      <c r="N30">
        <v>5.2031000000000001</v>
      </c>
    </row>
    <row r="31" spans="1:14" x14ac:dyDescent="0.2">
      <c r="E31" s="3"/>
      <c r="I31" s="2" t="s">
        <v>4</v>
      </c>
      <c r="J31">
        <v>2.9899999999999999E-2</v>
      </c>
      <c r="K31">
        <v>1.2238</v>
      </c>
      <c r="L31" s="2" t="s">
        <v>36</v>
      </c>
      <c r="M31">
        <v>8.2108000000000008</v>
      </c>
      <c r="N31">
        <v>7.6471</v>
      </c>
    </row>
    <row r="32" spans="1:14" x14ac:dyDescent="0.2">
      <c r="E32" s="3"/>
      <c r="I32" s="2" t="s">
        <v>3</v>
      </c>
      <c r="J32">
        <v>0.1129</v>
      </c>
      <c r="K32">
        <v>4.4218999999999999</v>
      </c>
      <c r="L32" s="2" t="s">
        <v>37</v>
      </c>
      <c r="M32">
        <v>9.5028000000000006</v>
      </c>
      <c r="N32">
        <v>8.4582999999999995</v>
      </c>
    </row>
    <row r="33" spans="5:15" x14ac:dyDescent="0.2">
      <c r="E33" s="3"/>
      <c r="I33" s="2" t="s">
        <v>2</v>
      </c>
      <c r="J33" s="16">
        <v>0.28770000000000001</v>
      </c>
      <c r="K33" s="16">
        <v>5.6369999999999996</v>
      </c>
      <c r="L33" s="2" t="s">
        <v>38</v>
      </c>
      <c r="M33" s="16">
        <v>9.9734999999999996</v>
      </c>
      <c r="N33" s="16">
        <v>8.7474000000000007</v>
      </c>
      <c r="O33" s="16"/>
    </row>
    <row r="34" spans="5:15" x14ac:dyDescent="0.2">
      <c r="E34" s="3"/>
      <c r="I34" s="2" t="s">
        <v>1</v>
      </c>
      <c r="J34" s="16">
        <v>0.38640000000000002</v>
      </c>
      <c r="K34" s="16">
        <v>7.0643000000000002</v>
      </c>
      <c r="L34" s="2" t="s">
        <v>39</v>
      </c>
      <c r="M34" s="16">
        <v>10.123799999999999</v>
      </c>
      <c r="N34" s="16">
        <v>8.8513000000000002</v>
      </c>
    </row>
    <row r="35" spans="5:15" x14ac:dyDescent="0.2">
      <c r="E35" s="1"/>
      <c r="I35" s="2" t="s">
        <v>0</v>
      </c>
      <c r="J35" s="16">
        <v>0.40510000000000002</v>
      </c>
      <c r="K35" s="16">
        <v>7.1592000000000002</v>
      </c>
      <c r="L35" s="2" t="s">
        <v>40</v>
      </c>
      <c r="M35" s="16">
        <v>10.1663</v>
      </c>
      <c r="N35" s="16">
        <v>8.8637999999999995</v>
      </c>
    </row>
    <row r="36" spans="5:15" x14ac:dyDescent="0.2">
      <c r="I36" s="2" t="s">
        <v>30</v>
      </c>
      <c r="J36" s="16">
        <v>0.39040000000000002</v>
      </c>
      <c r="K36" s="16">
        <v>7.8635000000000002</v>
      </c>
      <c r="L36" s="2" t="s">
        <v>41</v>
      </c>
      <c r="M36" s="16">
        <v>10.1488</v>
      </c>
      <c r="N36" s="16">
        <v>8.8125</v>
      </c>
    </row>
    <row r="37" spans="5:15" x14ac:dyDescent="0.2">
      <c r="I37" s="2" t="s">
        <v>31</v>
      </c>
      <c r="J37" s="16">
        <v>0.3604</v>
      </c>
      <c r="K37" s="16">
        <v>7.3147000000000002</v>
      </c>
      <c r="L37" s="2" t="s">
        <v>42</v>
      </c>
      <c r="M37" s="16">
        <v>9.8193999999999999</v>
      </c>
      <c r="N37" s="16">
        <v>8.6746999999999996</v>
      </c>
    </row>
  </sheetData>
  <sortState xmlns:xlrd2="http://schemas.microsoft.com/office/spreadsheetml/2017/richdata2" ref="A18:A20">
    <sortCondition descending="1" ref="A18"/>
  </sortState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8F37D-8DB4-0A43-91AD-BA2A5364C279}">
  <dimension ref="A1"/>
  <sheetViews>
    <sheetView workbookViewId="0">
      <selection sqref="A1:E40"/>
    </sheetView>
  </sheetViews>
  <sheetFormatPr baseColWidth="10" defaultRowHeight="16" x14ac:dyDescent="0.2"/>
  <sheetData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FF18C-D981-134D-838E-D38D3C08AB81}">
  <dimension ref="A1"/>
  <sheetViews>
    <sheetView workbookViewId="0">
      <selection activeCell="A2" sqref="A2:C14"/>
    </sheetView>
  </sheetViews>
  <sheetFormatPr baseColWidth="10" defaultRowHeight="16" x14ac:dyDescent="0.2"/>
  <sheetData/>
  <phoneticPr fontId="2" type="noConversion"/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2F683-B162-EC45-A2A9-4CA122D1095A}">
  <dimension ref="A2:D14"/>
  <sheetViews>
    <sheetView workbookViewId="0">
      <selection sqref="A1:C13"/>
    </sheetView>
  </sheetViews>
  <sheetFormatPr baseColWidth="10" defaultRowHeight="16" x14ac:dyDescent="0.2"/>
  <sheetData>
    <row r="2" spans="1:4" x14ac:dyDescent="0.2">
      <c r="D2" s="20"/>
    </row>
    <row r="3" spans="1:4" x14ac:dyDescent="0.2">
      <c r="D3" s="20"/>
    </row>
    <row r="4" spans="1:4" x14ac:dyDescent="0.2">
      <c r="D4" s="20"/>
    </row>
    <row r="5" spans="1:4" x14ac:dyDescent="0.2">
      <c r="D5" s="20"/>
    </row>
    <row r="6" spans="1:4" x14ac:dyDescent="0.2">
      <c r="D6" s="20"/>
    </row>
    <row r="7" spans="1:4" x14ac:dyDescent="0.2">
      <c r="D7" s="20"/>
    </row>
    <row r="8" spans="1:4" x14ac:dyDescent="0.2">
      <c r="D8" s="20"/>
    </row>
    <row r="9" spans="1:4" x14ac:dyDescent="0.2">
      <c r="D9" s="20"/>
    </row>
    <row r="10" spans="1:4" x14ac:dyDescent="0.2">
      <c r="D10" s="20"/>
    </row>
    <row r="11" spans="1:4" x14ac:dyDescent="0.2">
      <c r="D11" s="20"/>
    </row>
    <row r="12" spans="1:4" x14ac:dyDescent="0.2">
      <c r="D12" s="20"/>
    </row>
    <row r="13" spans="1:4" x14ac:dyDescent="0.2">
      <c r="D13" s="20"/>
    </row>
    <row r="14" spans="1:4" x14ac:dyDescent="0.2">
      <c r="A14" s="20"/>
      <c r="B14" s="20"/>
      <c r="C14" s="20"/>
      <c r="D14" s="20"/>
    </row>
  </sheetData>
  <phoneticPr fontId="2" type="noConversion"/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E318A-917D-4E42-95A7-CD50E510AEE0}">
  <dimension ref="A1"/>
  <sheetViews>
    <sheetView workbookViewId="0">
      <selection sqref="A1:C13"/>
    </sheetView>
  </sheetViews>
  <sheetFormatPr baseColWidth="10" defaultRowHeight="16" x14ac:dyDescent="0.2"/>
  <sheetData/>
  <phoneticPr fontId="2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NC_ctrl</vt:lpstr>
      <vt:lpstr>NC_gp-120</vt:lpstr>
      <vt:lpstr>NC_tat</vt:lpstr>
      <vt:lpstr>miR_ctrl</vt:lpstr>
      <vt:lpstr>miR_gp-120</vt:lpstr>
      <vt:lpstr>miR_tat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2019-02-14T04:50:16Z</dcterms:created>
  <dcterms:modified xsi:type="dcterms:W3CDTF">2020-07-09T06:48:27Z</dcterms:modified>
</cp:coreProperties>
</file>