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DATA/Myo data/"/>
    </mc:Choice>
  </mc:AlternateContent>
  <xr:revisionPtr revIDLastSave="0" documentId="8_{1A1FFAE6-0BE3-A141-BAFF-2BF6165FB3DA}" xr6:coauthVersionLast="45" xr6:coauthVersionMax="45" xr10:uidLastSave="{00000000-0000-0000-0000-000000000000}"/>
  <bookViews>
    <workbookView xWindow="0" yWindow="460" windowWidth="14080" windowHeight="14700" activeTab="1" xr2:uid="{276008AB-3EFC-FE49-99CD-873CAB03FD9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5" i="2" l="1"/>
  <c r="N36" i="2"/>
  <c r="N37" i="2"/>
  <c r="N38" i="2"/>
  <c r="N39" i="2"/>
  <c r="N40" i="2"/>
  <c r="N41" i="2"/>
  <c r="N42" i="2"/>
  <c r="N43" i="2"/>
  <c r="N44" i="2"/>
  <c r="N45" i="2"/>
  <c r="N46" i="2"/>
  <c r="N47" i="2"/>
  <c r="N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34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19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34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19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34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19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34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19" i="2"/>
</calcChain>
</file>

<file path=xl/sharedStrings.xml><?xml version="1.0" encoding="utf-8"?>
<sst xmlns="http://schemas.openxmlformats.org/spreadsheetml/2006/main" count="120" uniqueCount="22">
  <si>
    <t>Changes in tension(% of 60mM KCl)</t>
  </si>
  <si>
    <t>Dose Response</t>
    <phoneticPr fontId="2" type="noConversion"/>
  </si>
  <si>
    <t>L-NAME</t>
    <phoneticPr fontId="2" type="noConversion"/>
  </si>
  <si>
    <t>S18886</t>
    <phoneticPr fontId="2" type="noConversion"/>
  </si>
  <si>
    <t>L+S</t>
    <phoneticPr fontId="2" type="noConversion"/>
  </si>
  <si>
    <t>incubation</t>
    <phoneticPr fontId="2" type="noConversion"/>
  </si>
  <si>
    <t>Ach(-10)</t>
    <phoneticPr fontId="2" type="noConversion"/>
  </si>
  <si>
    <t>Ach(-9.5)</t>
    <phoneticPr fontId="2" type="noConversion"/>
  </si>
  <si>
    <t>Ach(-9)</t>
    <phoneticPr fontId="2" type="noConversion"/>
  </si>
  <si>
    <t>Ach(-8.5)</t>
    <phoneticPr fontId="2" type="noConversion"/>
  </si>
  <si>
    <t>Ach(-8)</t>
    <phoneticPr fontId="2" type="noConversion"/>
  </si>
  <si>
    <t>Ach(-7.5)</t>
    <phoneticPr fontId="2" type="noConversion"/>
  </si>
  <si>
    <t>Ach(-7)</t>
    <phoneticPr fontId="2" type="noConversion"/>
  </si>
  <si>
    <t>Ach(-6.5)</t>
    <phoneticPr fontId="2" type="noConversion"/>
  </si>
  <si>
    <t>Ach(-6)</t>
    <phoneticPr fontId="2" type="noConversion"/>
  </si>
  <si>
    <t>Ach(-5.5)</t>
    <phoneticPr fontId="2" type="noConversion"/>
  </si>
  <si>
    <t>Ach(-5)</t>
    <phoneticPr fontId="2" type="noConversion"/>
  </si>
  <si>
    <t>Ach(-4.5)</t>
    <phoneticPr fontId="2" type="noConversion"/>
  </si>
  <si>
    <t>Ach(-4)</t>
    <phoneticPr fontId="2" type="noConversion"/>
  </si>
  <si>
    <t>A1</t>
    <phoneticPr fontId="2" type="noConversion"/>
  </si>
  <si>
    <t>A2</t>
    <phoneticPr fontId="2" type="noConversion"/>
  </si>
  <si>
    <t>A3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</si>
</sst>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family val="2"/>
      <charset val="134"/>
      <scheme val="minor"/>
    </font>
    <font>
      <b/>
      <sz val="11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等线"/>
      <family val="3"/>
      <charset val="134"/>
      <scheme val="minor"/>
    </font>
    <font>
      <b/>
      <sz val="12"/>
      <color rgb="FF000000"/>
      <name val="等线"/>
      <family val="3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name val="等线"/>
      <family val="3"/>
      <charset val="134"/>
      <scheme val="minor"/>
    </font>
    <font>
      <b/>
      <sz val="12"/>
      <color theme="1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497B0"/>
        <bgColor rgb="FF000000"/>
      </patternFill>
    </fill>
    <fill>
      <patternFill patternType="solid">
        <fgColor rgb="FFF4B084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4" fillId="2" borderId="0" xfId="0" applyFont="1" applyFill="1" applyAlignment="1"/>
    <xf numFmtId="0" fontId="6" fillId="3" borderId="0" xfId="0" applyFont="1" applyFill="1" applyAlignment="1"/>
    <xf numFmtId="0" fontId="4" fillId="3" borderId="0" xfId="0" applyFont="1" applyFill="1" applyAlignment="1"/>
    <xf numFmtId="0" fontId="7" fillId="0" borderId="0" xfId="0" applyFont="1" applyAlignment="1"/>
    <xf numFmtId="0" fontId="0" fillId="0" borderId="0" xfId="0" applyAlignment="1">
      <alignment horizontal="center" vertical="center"/>
    </xf>
    <xf numFmtId="10" fontId="8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5557D-AF97-1542-A23C-4241E4CE406B}">
  <dimension ref="A1:N17"/>
  <sheetViews>
    <sheetView workbookViewId="0">
      <selection sqref="A1:N17"/>
    </sheetView>
  </sheetViews>
  <sheetFormatPr baseColWidth="10" defaultRowHeight="16"/>
  <sheetData>
    <row r="1" spans="1:14">
      <c r="A1" s="9" t="s">
        <v>19</v>
      </c>
      <c r="B1" s="9"/>
      <c r="C1" s="9"/>
      <c r="D1" s="9"/>
      <c r="F1" s="9" t="s">
        <v>20</v>
      </c>
      <c r="G1" s="9"/>
      <c r="H1" s="9"/>
      <c r="I1" s="9"/>
      <c r="K1" s="9" t="s">
        <v>21</v>
      </c>
      <c r="L1" s="9"/>
      <c r="M1" s="9"/>
      <c r="N1" s="9"/>
    </row>
    <row r="2" spans="1:14" ht="64">
      <c r="A2" s="1" t="s">
        <v>0</v>
      </c>
      <c r="B2" s="2">
        <v>4.8296999999999999</v>
      </c>
      <c r="C2" s="3">
        <v>7.4371</v>
      </c>
      <c r="D2" s="3">
        <v>4.9375</v>
      </c>
      <c r="F2" s="1" t="s">
        <v>0</v>
      </c>
      <c r="G2" s="2">
        <v>6.09</v>
      </c>
      <c r="H2" s="3">
        <v>5.0419</v>
      </c>
      <c r="I2" s="3">
        <v>7.3323</v>
      </c>
      <c r="K2" s="1" t="s">
        <v>0</v>
      </c>
      <c r="L2" s="2">
        <v>4.8296999999999999</v>
      </c>
      <c r="M2" s="3">
        <v>7.4371</v>
      </c>
      <c r="N2" s="3">
        <v>4.9375</v>
      </c>
    </row>
    <row r="3" spans="1:14">
      <c r="A3" s="4" t="s">
        <v>1</v>
      </c>
      <c r="B3" s="2" t="s">
        <v>2</v>
      </c>
      <c r="C3" s="3" t="s">
        <v>3</v>
      </c>
      <c r="D3" s="3" t="s">
        <v>4</v>
      </c>
      <c r="F3" s="4" t="s">
        <v>1</v>
      </c>
      <c r="G3" s="2" t="s">
        <v>2</v>
      </c>
      <c r="H3" s="3" t="s">
        <v>3</v>
      </c>
      <c r="I3" s="3" t="s">
        <v>4</v>
      </c>
      <c r="K3" s="4" t="s">
        <v>1</v>
      </c>
      <c r="L3" s="2" t="s">
        <v>2</v>
      </c>
      <c r="M3" s="3" t="s">
        <v>3</v>
      </c>
      <c r="N3" s="3" t="s">
        <v>4</v>
      </c>
    </row>
    <row r="4" spans="1:14">
      <c r="A4" s="5" t="s">
        <v>5</v>
      </c>
      <c r="B4" s="2">
        <v>-0.96840000000000004</v>
      </c>
      <c r="C4" s="3">
        <v>-0.81950000000000001</v>
      </c>
      <c r="D4" s="3">
        <v>-0.60450000000000004</v>
      </c>
      <c r="F4" s="5" t="s">
        <v>5</v>
      </c>
      <c r="G4" s="2">
        <v>0.28720000000000001</v>
      </c>
      <c r="H4" s="3">
        <v>-1.2452000000000001</v>
      </c>
      <c r="I4" s="3">
        <v>-0.38879999999999998</v>
      </c>
      <c r="K4" s="5" t="s">
        <v>5</v>
      </c>
      <c r="L4" s="2">
        <v>-0.96840000000000004</v>
      </c>
      <c r="M4" s="3">
        <v>-0.81950000000000001</v>
      </c>
      <c r="N4" s="3">
        <v>-0.60450000000000004</v>
      </c>
    </row>
    <row r="5" spans="1:14">
      <c r="A5" s="6" t="s">
        <v>6</v>
      </c>
      <c r="B5" s="2">
        <v>-0.96840000000000004</v>
      </c>
      <c r="C5" s="3">
        <v>-0.79949999999999999</v>
      </c>
      <c r="D5" s="3">
        <v>-0.622</v>
      </c>
      <c r="F5" s="6" t="s">
        <v>6</v>
      </c>
      <c r="G5" s="2">
        <v>0.25480000000000003</v>
      </c>
      <c r="H5" s="3">
        <v>-1.22</v>
      </c>
      <c r="I5" s="3">
        <v>-0.3926</v>
      </c>
      <c r="K5" s="6" t="s">
        <v>6</v>
      </c>
      <c r="L5" s="2">
        <v>-0.96840000000000004</v>
      </c>
      <c r="M5" s="3">
        <v>-0.79949999999999999</v>
      </c>
      <c r="N5" s="3">
        <v>-0.622</v>
      </c>
    </row>
    <row r="6" spans="1:14">
      <c r="A6" s="6" t="s">
        <v>7</v>
      </c>
      <c r="B6" s="2">
        <v>-1.0072000000000001</v>
      </c>
      <c r="C6" s="3">
        <v>-0.82199999999999995</v>
      </c>
      <c r="D6" s="3">
        <v>-0.6633</v>
      </c>
      <c r="F6" s="6" t="s">
        <v>7</v>
      </c>
      <c r="G6" s="2">
        <v>0.28599999999999998</v>
      </c>
      <c r="H6" s="3">
        <v>-1.2150000000000001</v>
      </c>
      <c r="I6" s="3">
        <v>-0.38629999999999998</v>
      </c>
      <c r="K6" s="6" t="s">
        <v>7</v>
      </c>
      <c r="L6" s="2">
        <v>-1.0072000000000001</v>
      </c>
      <c r="M6" s="3">
        <v>-0.82199999999999995</v>
      </c>
      <c r="N6" s="3">
        <v>-0.6633</v>
      </c>
    </row>
    <row r="7" spans="1:14">
      <c r="A7" s="7" t="s">
        <v>8</v>
      </c>
      <c r="B7" s="2">
        <v>-0.98719999999999997</v>
      </c>
      <c r="C7" s="3">
        <v>-0.82079999999999997</v>
      </c>
      <c r="D7" s="3">
        <v>-0.66210000000000002</v>
      </c>
      <c r="F7" s="7" t="s">
        <v>8</v>
      </c>
      <c r="G7" s="2">
        <v>0.26100000000000001</v>
      </c>
      <c r="H7" s="3">
        <v>-1.266</v>
      </c>
      <c r="I7" s="3">
        <v>-0.38879999999999998</v>
      </c>
      <c r="K7" s="7" t="s">
        <v>8</v>
      </c>
      <c r="L7" s="2">
        <v>-0.98719999999999997</v>
      </c>
      <c r="M7" s="3">
        <v>-0.82079999999999997</v>
      </c>
      <c r="N7" s="3">
        <v>-0.66210000000000002</v>
      </c>
    </row>
    <row r="8" spans="1:14">
      <c r="A8" s="7" t="s">
        <v>9</v>
      </c>
      <c r="B8" s="2">
        <v>-0.97719999999999996</v>
      </c>
      <c r="C8" s="3">
        <v>-0.79949999999999999</v>
      </c>
      <c r="D8" s="3">
        <v>-0.66210000000000002</v>
      </c>
      <c r="F8" s="7" t="s">
        <v>9</v>
      </c>
      <c r="G8" s="2">
        <v>0.32590000000000002</v>
      </c>
      <c r="H8" s="3">
        <v>-1.2262999999999999</v>
      </c>
      <c r="I8" s="3">
        <v>8.1500000000000003E-2</v>
      </c>
      <c r="K8" s="7" t="s">
        <v>9</v>
      </c>
      <c r="L8" s="2">
        <v>-0.97719999999999996</v>
      </c>
      <c r="M8" s="3">
        <v>-0.79949999999999999</v>
      </c>
      <c r="N8" s="3">
        <v>-0.66210000000000002</v>
      </c>
    </row>
    <row r="9" spans="1:14">
      <c r="A9" s="7" t="s">
        <v>10</v>
      </c>
      <c r="B9" s="2">
        <v>-0.96589999999999998</v>
      </c>
      <c r="C9" s="3">
        <v>-0.82079999999999997</v>
      </c>
      <c r="D9" s="3">
        <v>-0.6996</v>
      </c>
      <c r="F9" s="7" t="s">
        <v>10</v>
      </c>
      <c r="G9" s="2">
        <v>0.24979999999999999</v>
      </c>
      <c r="H9" s="3">
        <v>-1.2704</v>
      </c>
      <c r="I9" s="3">
        <v>3.0663</v>
      </c>
      <c r="K9" s="7" t="s">
        <v>10</v>
      </c>
      <c r="L9" s="2">
        <v>-0.96589999999999998</v>
      </c>
      <c r="M9" s="3">
        <v>-0.82079999999999997</v>
      </c>
      <c r="N9" s="3">
        <v>-0.6996</v>
      </c>
    </row>
    <row r="10" spans="1:14">
      <c r="A10" s="7" t="s">
        <v>11</v>
      </c>
      <c r="B10" s="2">
        <v>-0.97719999999999996</v>
      </c>
      <c r="C10" s="3">
        <v>-0.80330000000000001</v>
      </c>
      <c r="D10" s="3">
        <v>-0.6421</v>
      </c>
      <c r="F10" s="7" t="s">
        <v>11</v>
      </c>
      <c r="G10" s="2">
        <v>0.21360000000000001</v>
      </c>
      <c r="H10" s="3">
        <v>-1.2490000000000001</v>
      </c>
      <c r="I10" s="3">
        <v>6.2012</v>
      </c>
      <c r="K10" s="7" t="s">
        <v>11</v>
      </c>
      <c r="L10" s="2">
        <v>-0.97719999999999996</v>
      </c>
      <c r="M10" s="3">
        <v>-0.80330000000000001</v>
      </c>
      <c r="N10" s="3">
        <v>-0.6421</v>
      </c>
    </row>
    <row r="11" spans="1:14">
      <c r="A11" s="7" t="s">
        <v>12</v>
      </c>
      <c r="B11" s="2">
        <v>-0.78920000000000001</v>
      </c>
      <c r="C11" s="3">
        <v>-0.76190000000000002</v>
      </c>
      <c r="D11" s="3">
        <v>-0.68089999999999995</v>
      </c>
      <c r="F11" s="7" t="s">
        <v>12</v>
      </c>
      <c r="G11" s="2">
        <v>6.7599999999999993E-2</v>
      </c>
      <c r="H11" s="3">
        <v>-1.2754000000000001</v>
      </c>
      <c r="I11" s="3">
        <v>7.7182000000000004</v>
      </c>
      <c r="K11" s="7" t="s">
        <v>12</v>
      </c>
      <c r="L11" s="2">
        <v>-0.78920000000000001</v>
      </c>
      <c r="M11" s="3">
        <v>-0.76190000000000002</v>
      </c>
      <c r="N11" s="3">
        <v>-0.68089999999999995</v>
      </c>
    </row>
    <row r="12" spans="1:14">
      <c r="A12" s="7" t="s">
        <v>13</v>
      </c>
      <c r="B12" s="2">
        <v>2.9241000000000001</v>
      </c>
      <c r="C12" s="3">
        <v>-0.75939999999999996</v>
      </c>
      <c r="D12" s="3">
        <v>-0.66210000000000002</v>
      </c>
      <c r="F12" s="7" t="s">
        <v>13</v>
      </c>
      <c r="G12" s="2">
        <v>-3.7199999999999997E-2</v>
      </c>
      <c r="H12" s="3">
        <v>-1.2603</v>
      </c>
      <c r="I12" s="3">
        <v>8.7573000000000008</v>
      </c>
      <c r="K12" s="7" t="s">
        <v>13</v>
      </c>
      <c r="L12" s="2">
        <v>2.9241000000000001</v>
      </c>
      <c r="M12" s="3">
        <v>-0.75939999999999996</v>
      </c>
      <c r="N12" s="3">
        <v>-0.66210000000000002</v>
      </c>
    </row>
    <row r="13" spans="1:14">
      <c r="A13" s="7" t="s">
        <v>14</v>
      </c>
      <c r="B13" s="8">
        <v>4.09</v>
      </c>
      <c r="C13" s="8">
        <v>-0.78200000000000003</v>
      </c>
      <c r="D13" s="3">
        <v>-0.7409</v>
      </c>
      <c r="F13" s="7" t="s">
        <v>14</v>
      </c>
      <c r="G13" s="8">
        <v>-1.52E-2</v>
      </c>
      <c r="H13" s="8">
        <v>-1.2276</v>
      </c>
      <c r="I13" s="3">
        <v>9.6121999999999996</v>
      </c>
      <c r="K13" s="7" t="s">
        <v>14</v>
      </c>
      <c r="L13" s="8">
        <v>4.09</v>
      </c>
      <c r="M13" s="8">
        <v>-0.78200000000000003</v>
      </c>
      <c r="N13" s="3">
        <v>-0.7409</v>
      </c>
    </row>
    <row r="14" spans="1:14">
      <c r="A14" s="7" t="s">
        <v>15</v>
      </c>
      <c r="B14" s="2">
        <v>4.9484000000000004</v>
      </c>
      <c r="C14" s="3">
        <v>-0.78069999999999995</v>
      </c>
      <c r="D14" s="3">
        <v>-0.72089999999999999</v>
      </c>
      <c r="F14" s="7" t="s">
        <v>15</v>
      </c>
      <c r="G14" s="2">
        <v>-0.1021</v>
      </c>
      <c r="H14" s="3">
        <v>-1.2049000000000001</v>
      </c>
      <c r="I14" s="3">
        <v>9.8909000000000002</v>
      </c>
      <c r="K14" s="7" t="s">
        <v>15</v>
      </c>
      <c r="L14" s="2">
        <v>4.9484000000000004</v>
      </c>
      <c r="M14" s="3">
        <v>-0.78069999999999995</v>
      </c>
      <c r="N14" s="3">
        <v>-0.72089999999999999</v>
      </c>
    </row>
    <row r="15" spans="1:14">
      <c r="A15" s="7" t="s">
        <v>16</v>
      </c>
      <c r="B15" s="2">
        <v>5.3994999999999997</v>
      </c>
      <c r="C15" s="3">
        <v>-0.76070000000000004</v>
      </c>
      <c r="D15" s="3">
        <v>-0.70089999999999997</v>
      </c>
      <c r="F15" s="7" t="s">
        <v>16</v>
      </c>
      <c r="G15" s="2">
        <v>-0.23810000000000001</v>
      </c>
      <c r="H15" s="3">
        <v>-1.2325999999999999</v>
      </c>
      <c r="I15" s="3">
        <v>10.177199999999999</v>
      </c>
      <c r="K15" s="7" t="s">
        <v>16</v>
      </c>
      <c r="L15" s="2">
        <v>5.3994999999999997</v>
      </c>
      <c r="M15" s="3">
        <v>-0.76070000000000004</v>
      </c>
      <c r="N15" s="3">
        <v>-0.70089999999999997</v>
      </c>
    </row>
    <row r="16" spans="1:14">
      <c r="A16" s="7" t="s">
        <v>17</v>
      </c>
      <c r="B16" s="2">
        <v>5.6319999999999997</v>
      </c>
      <c r="C16" s="3">
        <v>-0.78200000000000003</v>
      </c>
      <c r="D16" s="3">
        <v>-0.75970000000000004</v>
      </c>
      <c r="F16" s="7" t="s">
        <v>17</v>
      </c>
      <c r="G16" s="2">
        <v>-0.18690000000000001</v>
      </c>
      <c r="H16" s="3">
        <v>-1.2213000000000001</v>
      </c>
      <c r="I16" s="3">
        <v>10.363799999999999</v>
      </c>
      <c r="K16" s="7" t="s">
        <v>17</v>
      </c>
      <c r="L16" s="2">
        <v>5.6319999999999997</v>
      </c>
      <c r="M16" s="3">
        <v>-0.78200000000000003</v>
      </c>
      <c r="N16" s="3">
        <v>-0.75970000000000004</v>
      </c>
    </row>
    <row r="17" spans="1:14">
      <c r="A17" s="7" t="s">
        <v>18</v>
      </c>
      <c r="B17" s="2">
        <v>5.7089999999999996</v>
      </c>
      <c r="C17" s="3">
        <v>-0.76190000000000002</v>
      </c>
      <c r="D17" s="3">
        <v>-0.50560000000000005</v>
      </c>
      <c r="F17" s="7" t="s">
        <v>18</v>
      </c>
      <c r="G17" s="2">
        <v>-0.1201</v>
      </c>
      <c r="H17" s="3">
        <v>-1.2188000000000001</v>
      </c>
      <c r="I17" s="3">
        <v>10.632400000000001</v>
      </c>
      <c r="K17" s="7" t="s">
        <v>18</v>
      </c>
      <c r="L17" s="2">
        <v>5.7089999999999996</v>
      </c>
      <c r="M17" s="3">
        <v>-0.76190000000000002</v>
      </c>
      <c r="N17" s="3">
        <v>-0.50560000000000005</v>
      </c>
    </row>
  </sheetData>
  <mergeCells count="3">
    <mergeCell ref="A1:D1"/>
    <mergeCell ref="F1:I1"/>
    <mergeCell ref="K1:N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A887-B3AE-0A4E-A4D9-B5CF7A8E7854}">
  <dimension ref="A1:N47"/>
  <sheetViews>
    <sheetView tabSelected="1" topLeftCell="A26" workbookViewId="0">
      <selection activeCell="N34" sqref="N34:N47"/>
    </sheetView>
  </sheetViews>
  <sheetFormatPr baseColWidth="10" defaultRowHeight="16"/>
  <sheetData>
    <row r="1" spans="1:14">
      <c r="A1" s="9" t="s">
        <v>19</v>
      </c>
      <c r="B1" s="9"/>
      <c r="C1" s="9"/>
      <c r="D1" s="9"/>
      <c r="F1" s="9" t="s">
        <v>20</v>
      </c>
      <c r="G1" s="9"/>
      <c r="H1" s="9"/>
      <c r="I1" s="9"/>
      <c r="K1" s="9" t="s">
        <v>21</v>
      </c>
      <c r="L1" s="9"/>
      <c r="M1" s="9"/>
      <c r="N1" s="9"/>
    </row>
    <row r="2" spans="1:14" ht="64">
      <c r="A2" s="1" t="s">
        <v>0</v>
      </c>
      <c r="B2" s="2">
        <v>4.7925000000000004</v>
      </c>
      <c r="C2" s="3">
        <v>3.6669999999999998</v>
      </c>
      <c r="D2" s="3">
        <v>4.1848999999999998</v>
      </c>
      <c r="F2" s="1" t="s">
        <v>0</v>
      </c>
      <c r="G2" s="2">
        <v>5.1996000000000002</v>
      </c>
      <c r="H2" s="3">
        <v>5.6768999999999998</v>
      </c>
      <c r="I2" s="3">
        <v>6.9500999999999999</v>
      </c>
      <c r="K2" s="1" t="s">
        <v>0</v>
      </c>
      <c r="L2" s="2">
        <v>6.1703000000000001</v>
      </c>
      <c r="M2" s="3">
        <v>4.9288999999999996</v>
      </c>
      <c r="N2" s="3">
        <v>5.2582000000000004</v>
      </c>
    </row>
    <row r="3" spans="1:14">
      <c r="A3" s="4" t="s">
        <v>1</v>
      </c>
      <c r="B3" s="2" t="s">
        <v>2</v>
      </c>
      <c r="C3" s="3" t="s">
        <v>3</v>
      </c>
      <c r="D3" s="3" t="s">
        <v>4</v>
      </c>
      <c r="F3" s="4" t="s">
        <v>1</v>
      </c>
      <c r="G3" s="2" t="s">
        <v>2</v>
      </c>
      <c r="H3" s="3" t="s">
        <v>3</v>
      </c>
      <c r="I3" s="3" t="s">
        <v>4</v>
      </c>
      <c r="K3" s="4" t="s">
        <v>1</v>
      </c>
      <c r="L3" s="2" t="s">
        <v>2</v>
      </c>
      <c r="M3" s="3" t="s">
        <v>3</v>
      </c>
      <c r="N3" s="3" t="s">
        <v>4</v>
      </c>
    </row>
    <row r="4" spans="1:14">
      <c r="A4" s="5" t="s">
        <v>5</v>
      </c>
      <c r="B4" s="2">
        <v>-7.6200000000000004E-2</v>
      </c>
      <c r="C4" s="3">
        <v>-0.1472</v>
      </c>
      <c r="D4" s="3">
        <v>-0.26540000000000002</v>
      </c>
      <c r="F4" s="5" t="s">
        <v>5</v>
      </c>
      <c r="G4" s="2">
        <v>-0.90849999999999997</v>
      </c>
      <c r="H4" s="3">
        <v>0.1535</v>
      </c>
      <c r="I4" s="3">
        <v>-0.99860000000000004</v>
      </c>
      <c r="K4" s="5" t="s">
        <v>5</v>
      </c>
      <c r="L4" s="2">
        <v>1.4200000000000001E-2</v>
      </c>
      <c r="M4" s="3">
        <v>0.2334</v>
      </c>
      <c r="N4" s="3">
        <v>0.26350000000000001</v>
      </c>
    </row>
    <row r="5" spans="1:14">
      <c r="A5" s="6" t="s">
        <v>6</v>
      </c>
      <c r="B5" s="2">
        <v>-2.58E-2</v>
      </c>
      <c r="C5" s="3">
        <v>-0.92700000000000005</v>
      </c>
      <c r="D5" s="3">
        <v>-0.28839999999999999</v>
      </c>
      <c r="F5" s="6" t="s">
        <v>6</v>
      </c>
      <c r="G5" s="2">
        <v>-0.91100000000000003</v>
      </c>
      <c r="H5" s="3">
        <v>0.1535</v>
      </c>
      <c r="I5" s="3">
        <v>-0.97619999999999996</v>
      </c>
      <c r="K5" s="6" t="s">
        <v>6</v>
      </c>
      <c r="L5" s="2">
        <v>1.55E-2</v>
      </c>
      <c r="M5" s="3">
        <v>0.21709999999999999</v>
      </c>
      <c r="N5" s="3">
        <v>0.30470000000000003</v>
      </c>
    </row>
    <row r="6" spans="1:14">
      <c r="A6" s="6" t="s">
        <v>7</v>
      </c>
      <c r="B6" s="2">
        <v>-4.4699999999999997E-2</v>
      </c>
      <c r="C6" s="3">
        <v>-0.91439999999999999</v>
      </c>
      <c r="D6" s="3">
        <v>-0.24110000000000001</v>
      </c>
      <c r="F6" s="6" t="s">
        <v>7</v>
      </c>
      <c r="G6" s="2">
        <v>-0.90720000000000001</v>
      </c>
      <c r="H6" s="3">
        <v>9.2100000000000001E-2</v>
      </c>
      <c r="I6" s="3">
        <v>-0.89280000000000004</v>
      </c>
      <c r="K6" s="6" t="s">
        <v>7</v>
      </c>
      <c r="L6" s="2">
        <v>5.5500000000000001E-2</v>
      </c>
      <c r="M6" s="3">
        <v>0.2359</v>
      </c>
      <c r="N6" s="3">
        <v>0.32340000000000002</v>
      </c>
    </row>
    <row r="7" spans="1:14">
      <c r="A7" s="7" t="s">
        <v>8</v>
      </c>
      <c r="B7" s="2">
        <v>-3.5900000000000001E-2</v>
      </c>
      <c r="C7" s="3">
        <v>-0.18870000000000001</v>
      </c>
      <c r="D7" s="3">
        <v>-0.16270000000000001</v>
      </c>
      <c r="F7" s="7" t="s">
        <v>8</v>
      </c>
      <c r="G7" s="2">
        <v>-0.92600000000000005</v>
      </c>
      <c r="H7" s="3">
        <v>0.13220000000000001</v>
      </c>
      <c r="I7" s="3">
        <v>-0.97370000000000001</v>
      </c>
      <c r="K7" s="7" t="s">
        <v>8</v>
      </c>
      <c r="L7" s="2">
        <v>0.11700000000000001</v>
      </c>
      <c r="M7" s="3">
        <v>0.22339999999999999</v>
      </c>
      <c r="N7" s="3">
        <v>0.30220000000000002</v>
      </c>
    </row>
    <row r="8" spans="1:14">
      <c r="A8" s="7" t="s">
        <v>9</v>
      </c>
      <c r="B8" s="2">
        <v>1.32E-2</v>
      </c>
      <c r="C8" s="3">
        <v>-0.91820000000000002</v>
      </c>
      <c r="D8" s="3">
        <v>-0.98329999999999995</v>
      </c>
      <c r="F8" s="7" t="s">
        <v>9</v>
      </c>
      <c r="G8" s="2">
        <v>-0.92600000000000005</v>
      </c>
      <c r="H8" s="3">
        <v>0.1159</v>
      </c>
      <c r="I8" s="3">
        <v>-0.99250000000000005</v>
      </c>
      <c r="K8" s="7" t="s">
        <v>9</v>
      </c>
      <c r="L8" s="2">
        <v>0.31019999999999998</v>
      </c>
      <c r="M8" s="3">
        <v>0.21709999999999999</v>
      </c>
      <c r="N8" s="3">
        <v>0.32469999999999999</v>
      </c>
    </row>
    <row r="9" spans="1:14">
      <c r="A9" s="7" t="s">
        <v>10</v>
      </c>
      <c r="B9" s="2">
        <v>0.14549999999999999</v>
      </c>
      <c r="C9" s="3">
        <v>-0.90949999999999998</v>
      </c>
      <c r="D9" s="3">
        <v>0.1216</v>
      </c>
      <c r="F9" s="7" t="s">
        <v>10</v>
      </c>
      <c r="G9" s="2">
        <v>0.90600000000000003</v>
      </c>
      <c r="H9" s="3">
        <v>0.13600000000000001</v>
      </c>
      <c r="I9" s="3">
        <v>-0.995</v>
      </c>
      <c r="K9" s="7" t="s">
        <v>10</v>
      </c>
      <c r="L9" s="2">
        <v>1.0696000000000001</v>
      </c>
      <c r="M9" s="3">
        <v>0.17710000000000001</v>
      </c>
      <c r="N9" s="3">
        <v>0.30470000000000003</v>
      </c>
    </row>
    <row r="10" spans="1:14">
      <c r="A10" s="7" t="s">
        <v>11</v>
      </c>
      <c r="B10" s="2">
        <v>1.7565999999999999</v>
      </c>
      <c r="C10" s="3">
        <v>-0.97529999999999994</v>
      </c>
      <c r="D10" s="3">
        <v>0.2422</v>
      </c>
      <c r="F10" s="7" t="s">
        <v>11</v>
      </c>
      <c r="G10" s="2">
        <v>1.2310000000000001</v>
      </c>
      <c r="H10" s="3">
        <v>0.1547</v>
      </c>
      <c r="I10" s="3">
        <v>-0.99380000000000002</v>
      </c>
      <c r="K10" s="7" t="s">
        <v>11</v>
      </c>
      <c r="L10" s="2">
        <v>1.6540999999999999</v>
      </c>
      <c r="M10" s="3">
        <v>0.1971</v>
      </c>
      <c r="N10" s="3">
        <v>0.34470000000000001</v>
      </c>
    </row>
    <row r="11" spans="1:14">
      <c r="A11" s="7" t="s">
        <v>12</v>
      </c>
      <c r="B11" s="2">
        <v>3.359</v>
      </c>
      <c r="C11" s="3">
        <v>0.88729999999999998</v>
      </c>
      <c r="D11" s="3">
        <v>0.35189999999999999</v>
      </c>
      <c r="F11" s="7" t="s">
        <v>12</v>
      </c>
      <c r="G11" s="2">
        <v>1.9072</v>
      </c>
      <c r="H11" s="3">
        <v>0.13250000000000001</v>
      </c>
      <c r="I11" s="3">
        <v>-0.995</v>
      </c>
      <c r="K11" s="7" t="s">
        <v>12</v>
      </c>
      <c r="L11" s="2">
        <v>2.5682999999999998</v>
      </c>
      <c r="M11" s="3">
        <v>0.19819999999999999</v>
      </c>
      <c r="N11" s="3">
        <v>0.36209999999999998</v>
      </c>
    </row>
    <row r="12" spans="1:14">
      <c r="A12" s="7" t="s">
        <v>13</v>
      </c>
      <c r="B12" s="2">
        <v>4.1349</v>
      </c>
      <c r="C12" s="3">
        <v>0.95850000000000002</v>
      </c>
      <c r="D12" s="3">
        <v>0.29870000000000002</v>
      </c>
      <c r="F12" s="7" t="s">
        <v>13</v>
      </c>
      <c r="G12" s="2">
        <v>2.5085000000000002</v>
      </c>
      <c r="H12" s="3">
        <v>0.156</v>
      </c>
      <c r="I12" s="3">
        <v>-1.0138</v>
      </c>
      <c r="K12" s="7" t="s">
        <v>13</v>
      </c>
      <c r="L12" s="2">
        <v>3.7197</v>
      </c>
      <c r="M12" s="3">
        <v>0.21709999999999999</v>
      </c>
      <c r="N12" s="3">
        <v>0.48080000000000001</v>
      </c>
    </row>
    <row r="13" spans="1:14">
      <c r="A13" s="7" t="s">
        <v>14</v>
      </c>
      <c r="B13" s="8">
        <v>4.9410999999999996</v>
      </c>
      <c r="C13" s="8">
        <v>0.93079999999999996</v>
      </c>
      <c r="D13" s="3">
        <v>0.30109999999999998</v>
      </c>
      <c r="F13" s="7" t="s">
        <v>14</v>
      </c>
      <c r="G13" s="8">
        <v>3.2240000000000002</v>
      </c>
      <c r="H13" s="8">
        <v>0.13600000000000001</v>
      </c>
      <c r="I13" s="3">
        <v>-1.0149999999999999</v>
      </c>
      <c r="K13" s="7" t="s">
        <v>14</v>
      </c>
      <c r="L13" s="8">
        <v>4.3616999999999999</v>
      </c>
      <c r="M13" s="3">
        <v>0.27839999999999998</v>
      </c>
      <c r="N13" s="8">
        <v>0.52070000000000005</v>
      </c>
    </row>
    <row r="14" spans="1:14">
      <c r="A14" s="7" t="s">
        <v>15</v>
      </c>
      <c r="B14" s="2">
        <v>5.4626999999999999</v>
      </c>
      <c r="C14" s="3">
        <v>0.96609999999999996</v>
      </c>
      <c r="D14" s="3">
        <v>0.62880000000000003</v>
      </c>
      <c r="F14" s="7" t="s">
        <v>15</v>
      </c>
      <c r="G14" s="2">
        <v>3.7723</v>
      </c>
      <c r="H14" s="3">
        <v>0.13850000000000001</v>
      </c>
      <c r="I14" s="3">
        <v>-0.995</v>
      </c>
      <c r="K14" s="7" t="s">
        <v>15</v>
      </c>
      <c r="L14" s="2">
        <v>4.3564999999999996</v>
      </c>
      <c r="M14" s="3">
        <v>0.46989999999999998</v>
      </c>
      <c r="N14" s="3">
        <v>0.71179999999999999</v>
      </c>
    </row>
    <row r="15" spans="1:14">
      <c r="A15" s="7" t="s">
        <v>16</v>
      </c>
      <c r="B15" s="2">
        <v>5.7990000000000004</v>
      </c>
      <c r="C15" s="3">
        <v>0.90310000000000001</v>
      </c>
      <c r="D15" s="3">
        <v>0.8095</v>
      </c>
      <c r="F15" s="7" t="s">
        <v>16</v>
      </c>
      <c r="G15" s="2">
        <v>4.1380999999999997</v>
      </c>
      <c r="H15" s="3">
        <v>0.13350000000000001</v>
      </c>
      <c r="I15" s="3">
        <v>-1.0149999999999999</v>
      </c>
      <c r="K15" s="7" t="s">
        <v>16</v>
      </c>
      <c r="L15" s="2">
        <v>4.8861999999999997</v>
      </c>
      <c r="M15" s="3">
        <v>0.47370000000000001</v>
      </c>
      <c r="N15" s="3">
        <v>0.92779999999999996</v>
      </c>
    </row>
    <row r="16" spans="1:14">
      <c r="A16" s="7" t="s">
        <v>17</v>
      </c>
      <c r="B16" s="2">
        <v>6.0309999999999997</v>
      </c>
      <c r="C16" s="3">
        <v>0.99890000000000001</v>
      </c>
      <c r="D16" s="3">
        <v>1.1093</v>
      </c>
      <c r="F16" s="7" t="s">
        <v>17</v>
      </c>
      <c r="G16" s="2">
        <v>4.1868999999999996</v>
      </c>
      <c r="H16" s="3">
        <v>0.9456</v>
      </c>
      <c r="I16" s="3">
        <v>-0.99750000000000005</v>
      </c>
      <c r="K16" s="7" t="s">
        <v>17</v>
      </c>
      <c r="L16" s="2">
        <v>5.0622999999999996</v>
      </c>
      <c r="M16" s="3">
        <v>0.33350000000000002</v>
      </c>
      <c r="N16" s="3">
        <v>1.1826000000000001</v>
      </c>
    </row>
    <row r="17" spans="1:14">
      <c r="A17" s="7" t="s">
        <v>18</v>
      </c>
      <c r="B17" s="2">
        <v>6.2332000000000001</v>
      </c>
      <c r="C17" s="3">
        <v>0.92949999999999999</v>
      </c>
      <c r="D17" s="3">
        <v>1.1220000000000001</v>
      </c>
      <c r="F17" s="7" t="s">
        <v>18</v>
      </c>
      <c r="G17" s="2">
        <v>4.2100999999999997</v>
      </c>
      <c r="H17" s="3">
        <v>0.55800000000000005</v>
      </c>
      <c r="I17" s="3">
        <v>-1.0338000000000001</v>
      </c>
      <c r="K17" s="7" t="s">
        <v>18</v>
      </c>
      <c r="L17" s="2">
        <v>5.1332000000000004</v>
      </c>
      <c r="M17" s="3">
        <v>0.50560000000000005</v>
      </c>
      <c r="N17" s="3">
        <v>1.2175</v>
      </c>
    </row>
    <row r="19" spans="1:14">
      <c r="B19">
        <f>B4+0.0762</f>
        <v>0</v>
      </c>
      <c r="C19">
        <f>C4+0.1472</f>
        <v>0</v>
      </c>
      <c r="D19">
        <f>D4+0.2654</f>
        <v>0</v>
      </c>
      <c r="G19">
        <f>G4+0.9085</f>
        <v>0</v>
      </c>
      <c r="H19">
        <f>H4-0.1535</f>
        <v>0</v>
      </c>
      <c r="I19">
        <f>I4+0.9986</f>
        <v>0</v>
      </c>
      <c r="L19">
        <f>L4-0.0142</f>
        <v>0</v>
      </c>
      <c r="M19">
        <f>M4-0.2334</f>
        <v>0</v>
      </c>
      <c r="N19">
        <f>N4-0.2635</f>
        <v>0</v>
      </c>
    </row>
    <row r="20" spans="1:14">
      <c r="B20">
        <f t="shared" ref="B20:B33" si="0">B5+0.0762</f>
        <v>5.04E-2</v>
      </c>
      <c r="C20">
        <f t="shared" ref="C20:C32" si="1">C5+0.1472</f>
        <v>-0.77980000000000005</v>
      </c>
      <c r="D20">
        <f t="shared" ref="D20:D32" si="2">D5+0.2654</f>
        <v>-2.2999999999999965E-2</v>
      </c>
      <c r="G20">
        <f t="shared" ref="G20:G32" si="3">G5+0.9085</f>
        <v>-2.5000000000000577E-3</v>
      </c>
      <c r="H20">
        <f t="shared" ref="H20:H32" si="4">H5-0.1535</f>
        <v>0</v>
      </c>
      <c r="I20">
        <f t="shared" ref="I20:I32" si="5">I5+0.9986</f>
        <v>2.2400000000000087E-2</v>
      </c>
      <c r="L20">
        <f t="shared" ref="L20:L32" si="6">L5-0.0142</f>
        <v>1.2999999999999991E-3</v>
      </c>
      <c r="M20">
        <f t="shared" ref="M20:M32" si="7">M5-0.2334</f>
        <v>-1.6300000000000009E-2</v>
      </c>
      <c r="N20">
        <f t="shared" ref="N20:N32" si="8">N5-0.2635</f>
        <v>4.1200000000000014E-2</v>
      </c>
    </row>
    <row r="21" spans="1:14">
      <c r="B21">
        <f t="shared" si="0"/>
        <v>3.1500000000000007E-2</v>
      </c>
      <c r="C21">
        <f t="shared" si="1"/>
        <v>-0.76719999999999999</v>
      </c>
      <c r="D21">
        <f t="shared" si="2"/>
        <v>2.4300000000000016E-2</v>
      </c>
      <c r="G21">
        <f t="shared" si="3"/>
        <v>1.2999999999999678E-3</v>
      </c>
      <c r="H21">
        <f t="shared" si="4"/>
        <v>-6.1399999999999996E-2</v>
      </c>
      <c r="I21">
        <f t="shared" si="5"/>
        <v>0.10580000000000001</v>
      </c>
      <c r="L21">
        <f t="shared" si="6"/>
        <v>4.1300000000000003E-2</v>
      </c>
      <c r="M21">
        <f t="shared" si="7"/>
        <v>2.5000000000000022E-3</v>
      </c>
      <c r="N21">
        <f t="shared" si="8"/>
        <v>5.9900000000000009E-2</v>
      </c>
    </row>
    <row r="22" spans="1:14">
      <c r="B22">
        <f t="shared" si="0"/>
        <v>4.0300000000000002E-2</v>
      </c>
      <c r="C22">
        <f t="shared" si="1"/>
        <v>-4.1500000000000009E-2</v>
      </c>
      <c r="D22">
        <f t="shared" si="2"/>
        <v>0.10270000000000001</v>
      </c>
      <c r="G22">
        <f t="shared" si="3"/>
        <v>-1.7500000000000071E-2</v>
      </c>
      <c r="H22">
        <f t="shared" si="4"/>
        <v>-2.1299999999999986E-2</v>
      </c>
      <c r="I22">
        <f t="shared" si="5"/>
        <v>2.4900000000000033E-2</v>
      </c>
      <c r="L22">
        <f t="shared" si="6"/>
        <v>0.1028</v>
      </c>
      <c r="M22">
        <f t="shared" si="7"/>
        <v>-1.0000000000000009E-2</v>
      </c>
      <c r="N22">
        <f t="shared" si="8"/>
        <v>3.8700000000000012E-2</v>
      </c>
    </row>
    <row r="23" spans="1:14">
      <c r="B23">
        <f t="shared" si="0"/>
        <v>8.9400000000000007E-2</v>
      </c>
      <c r="C23">
        <f t="shared" si="1"/>
        <v>-0.77100000000000002</v>
      </c>
      <c r="D23">
        <f t="shared" si="2"/>
        <v>-0.71789999999999998</v>
      </c>
      <c r="G23">
        <f t="shared" si="3"/>
        <v>-1.7500000000000071E-2</v>
      </c>
      <c r="H23">
        <f t="shared" si="4"/>
        <v>-3.7599999999999995E-2</v>
      </c>
      <c r="I23">
        <f t="shared" si="5"/>
        <v>6.0999999999999943E-3</v>
      </c>
      <c r="L23">
        <f t="shared" si="6"/>
        <v>0.29599999999999999</v>
      </c>
      <c r="M23">
        <f t="shared" si="7"/>
        <v>-1.6300000000000009E-2</v>
      </c>
      <c r="N23">
        <f t="shared" si="8"/>
        <v>6.1199999999999977E-2</v>
      </c>
    </row>
    <row r="24" spans="1:14">
      <c r="B24">
        <f t="shared" si="0"/>
        <v>0.22170000000000001</v>
      </c>
      <c r="C24">
        <f t="shared" si="1"/>
        <v>-0.76229999999999998</v>
      </c>
      <c r="D24">
        <f t="shared" si="2"/>
        <v>0.38700000000000001</v>
      </c>
      <c r="G24">
        <f t="shared" si="3"/>
        <v>1.8145</v>
      </c>
      <c r="H24">
        <f t="shared" si="4"/>
        <v>-1.7499999999999988E-2</v>
      </c>
      <c r="I24">
        <f t="shared" si="5"/>
        <v>3.6000000000000476E-3</v>
      </c>
      <c r="L24">
        <f t="shared" si="6"/>
        <v>1.0554000000000001</v>
      </c>
      <c r="M24">
        <f t="shared" si="7"/>
        <v>-5.6299999999999989E-2</v>
      </c>
      <c r="N24">
        <f t="shared" si="8"/>
        <v>4.1200000000000014E-2</v>
      </c>
    </row>
    <row r="25" spans="1:14">
      <c r="B25">
        <f t="shared" si="0"/>
        <v>1.8328</v>
      </c>
      <c r="C25">
        <f t="shared" si="1"/>
        <v>-0.82809999999999995</v>
      </c>
      <c r="D25">
        <f t="shared" si="2"/>
        <v>0.50760000000000005</v>
      </c>
      <c r="G25">
        <f t="shared" si="3"/>
        <v>2.1395</v>
      </c>
      <c r="H25">
        <f t="shared" si="4"/>
        <v>1.2000000000000066E-3</v>
      </c>
      <c r="I25">
        <f t="shared" si="5"/>
        <v>4.8000000000000265E-3</v>
      </c>
      <c r="L25">
        <f t="shared" si="6"/>
        <v>1.6398999999999999</v>
      </c>
      <c r="M25">
        <f t="shared" si="7"/>
        <v>-3.6299999999999999E-2</v>
      </c>
      <c r="N25">
        <f t="shared" si="8"/>
        <v>8.1199999999999994E-2</v>
      </c>
    </row>
    <row r="26" spans="1:14">
      <c r="B26">
        <f t="shared" si="0"/>
        <v>3.4352</v>
      </c>
      <c r="C26">
        <f t="shared" si="1"/>
        <v>1.0345</v>
      </c>
      <c r="D26">
        <f t="shared" si="2"/>
        <v>0.61729999999999996</v>
      </c>
      <c r="G26">
        <f t="shared" si="3"/>
        <v>2.8157000000000001</v>
      </c>
      <c r="H26">
        <f t="shared" si="4"/>
        <v>-2.0999999999999991E-2</v>
      </c>
      <c r="I26">
        <f t="shared" si="5"/>
        <v>3.6000000000000476E-3</v>
      </c>
      <c r="L26">
        <f t="shared" si="6"/>
        <v>2.5540999999999996</v>
      </c>
      <c r="M26">
        <f t="shared" si="7"/>
        <v>-3.5200000000000009E-2</v>
      </c>
      <c r="N26">
        <f t="shared" si="8"/>
        <v>9.8599999999999965E-2</v>
      </c>
    </row>
    <row r="27" spans="1:14">
      <c r="B27">
        <f t="shared" si="0"/>
        <v>4.2111000000000001</v>
      </c>
      <c r="C27">
        <f t="shared" si="1"/>
        <v>1.1057000000000001</v>
      </c>
      <c r="D27">
        <f t="shared" si="2"/>
        <v>0.56410000000000005</v>
      </c>
      <c r="G27">
        <f t="shared" si="3"/>
        <v>3.4170000000000003</v>
      </c>
      <c r="H27">
        <f t="shared" si="4"/>
        <v>2.5000000000000022E-3</v>
      </c>
      <c r="I27">
        <f t="shared" si="5"/>
        <v>-1.5199999999999991E-2</v>
      </c>
      <c r="L27">
        <f t="shared" si="6"/>
        <v>3.7054999999999998</v>
      </c>
      <c r="M27">
        <f t="shared" si="7"/>
        <v>-1.6300000000000009E-2</v>
      </c>
      <c r="N27">
        <f t="shared" si="8"/>
        <v>0.21729999999999999</v>
      </c>
    </row>
    <row r="28" spans="1:14">
      <c r="B28">
        <f t="shared" si="0"/>
        <v>5.0172999999999996</v>
      </c>
      <c r="C28">
        <f t="shared" si="1"/>
        <v>1.0779999999999998</v>
      </c>
      <c r="D28">
        <f t="shared" si="2"/>
        <v>0.5665</v>
      </c>
      <c r="G28">
        <f t="shared" si="3"/>
        <v>4.1325000000000003</v>
      </c>
      <c r="H28">
        <f t="shared" si="4"/>
        <v>-1.7499999999999988E-2</v>
      </c>
      <c r="I28">
        <f t="shared" si="5"/>
        <v>-1.6399999999999859E-2</v>
      </c>
      <c r="L28">
        <f t="shared" si="6"/>
        <v>4.3475000000000001</v>
      </c>
      <c r="M28">
        <f t="shared" si="7"/>
        <v>4.4999999999999984E-2</v>
      </c>
      <c r="N28">
        <f t="shared" si="8"/>
        <v>0.25720000000000004</v>
      </c>
    </row>
    <row r="29" spans="1:14">
      <c r="B29">
        <f t="shared" si="0"/>
        <v>5.5388999999999999</v>
      </c>
      <c r="C29">
        <f t="shared" si="1"/>
        <v>1.1133</v>
      </c>
      <c r="D29">
        <f t="shared" si="2"/>
        <v>0.89420000000000011</v>
      </c>
      <c r="G29">
        <f t="shared" si="3"/>
        <v>4.6807999999999996</v>
      </c>
      <c r="H29">
        <f t="shared" si="4"/>
        <v>-1.4999999999999986E-2</v>
      </c>
      <c r="I29">
        <f t="shared" si="5"/>
        <v>3.6000000000000476E-3</v>
      </c>
      <c r="L29">
        <f t="shared" si="6"/>
        <v>4.3422999999999998</v>
      </c>
      <c r="M29">
        <f t="shared" si="7"/>
        <v>0.23649999999999999</v>
      </c>
      <c r="N29">
        <f t="shared" si="8"/>
        <v>0.44829999999999998</v>
      </c>
    </row>
    <row r="30" spans="1:14">
      <c r="B30">
        <f t="shared" si="0"/>
        <v>5.8752000000000004</v>
      </c>
      <c r="C30">
        <f t="shared" si="1"/>
        <v>1.0503</v>
      </c>
      <c r="D30">
        <f t="shared" si="2"/>
        <v>1.0749</v>
      </c>
      <c r="G30">
        <f t="shared" si="3"/>
        <v>5.0465999999999998</v>
      </c>
      <c r="H30">
        <f t="shared" si="4"/>
        <v>-1.999999999999999E-2</v>
      </c>
      <c r="I30">
        <f t="shared" si="5"/>
        <v>-1.6399999999999859E-2</v>
      </c>
      <c r="L30">
        <f t="shared" si="6"/>
        <v>4.8719999999999999</v>
      </c>
      <c r="M30">
        <f t="shared" si="7"/>
        <v>0.24030000000000001</v>
      </c>
      <c r="N30">
        <f t="shared" si="8"/>
        <v>0.66429999999999989</v>
      </c>
    </row>
    <row r="31" spans="1:14">
      <c r="B31">
        <f t="shared" si="0"/>
        <v>6.1071999999999997</v>
      </c>
      <c r="C31">
        <f t="shared" si="1"/>
        <v>1.1461000000000001</v>
      </c>
      <c r="D31">
        <f t="shared" si="2"/>
        <v>1.3747</v>
      </c>
      <c r="G31">
        <f t="shared" si="3"/>
        <v>5.0953999999999997</v>
      </c>
      <c r="H31">
        <f t="shared" si="4"/>
        <v>0.79210000000000003</v>
      </c>
      <c r="I31">
        <f t="shared" si="5"/>
        <v>1.0999999999999899E-3</v>
      </c>
      <c r="L31">
        <f t="shared" si="6"/>
        <v>5.0480999999999998</v>
      </c>
      <c r="M31">
        <f t="shared" si="7"/>
        <v>0.10010000000000002</v>
      </c>
      <c r="N31">
        <f t="shared" si="8"/>
        <v>0.91910000000000003</v>
      </c>
    </row>
    <row r="32" spans="1:14">
      <c r="B32">
        <f t="shared" si="0"/>
        <v>6.3094000000000001</v>
      </c>
      <c r="C32">
        <f t="shared" si="1"/>
        <v>1.0767</v>
      </c>
      <c r="D32">
        <f t="shared" si="2"/>
        <v>1.3874000000000002</v>
      </c>
      <c r="G32">
        <f t="shared" si="3"/>
        <v>5.1185999999999998</v>
      </c>
      <c r="H32">
        <f t="shared" si="4"/>
        <v>0.40450000000000008</v>
      </c>
      <c r="I32">
        <f t="shared" si="5"/>
        <v>-3.5200000000000009E-2</v>
      </c>
      <c r="L32">
        <f t="shared" si="6"/>
        <v>5.1190000000000007</v>
      </c>
      <c r="M32">
        <f t="shared" si="7"/>
        <v>0.27220000000000005</v>
      </c>
      <c r="N32">
        <f t="shared" si="8"/>
        <v>0.95399999999999996</v>
      </c>
    </row>
    <row r="34" spans="2:14">
      <c r="B34" s="10">
        <f>B19/4.7925</f>
        <v>0</v>
      </c>
      <c r="C34" s="10">
        <f>C19/3.667</f>
        <v>0</v>
      </c>
      <c r="D34" s="10">
        <f>D19/4.1849</f>
        <v>0</v>
      </c>
      <c r="E34" s="10"/>
      <c r="F34" s="10"/>
      <c r="G34" s="10">
        <f>G19/5.1996</f>
        <v>0</v>
      </c>
      <c r="H34" s="10">
        <f>H19/5.6769</f>
        <v>0</v>
      </c>
      <c r="I34" s="10">
        <f>I19/6.9501</f>
        <v>0</v>
      </c>
      <c r="J34" s="10"/>
      <c r="K34" s="10"/>
      <c r="L34" s="10">
        <f>L19/6.1703</f>
        <v>0</v>
      </c>
      <c r="M34" s="10">
        <f>M19/4.9289</f>
        <v>0</v>
      </c>
      <c r="N34" s="10">
        <f>N19/5.2582</f>
        <v>0</v>
      </c>
    </row>
    <row r="35" spans="2:14">
      <c r="B35" s="10">
        <f t="shared" ref="B35:B49" si="9">B20/4.7925</f>
        <v>1.0516431924882629E-2</v>
      </c>
      <c r="C35" s="10">
        <f t="shared" ref="C35:C47" si="10">C20/3.667</f>
        <v>-0.21265339514589585</v>
      </c>
      <c r="D35" s="10">
        <f t="shared" ref="D35:D47" si="11">D20/4.1849</f>
        <v>-5.4959497240077339E-3</v>
      </c>
      <c r="E35" s="10"/>
      <c r="F35" s="10"/>
      <c r="G35" s="10">
        <f t="shared" ref="G35:G47" si="12">G20/5.1996</f>
        <v>-4.8080621586276973E-4</v>
      </c>
      <c r="H35" s="10">
        <f t="shared" ref="H35:H47" si="13">H20/5.6769</f>
        <v>0</v>
      </c>
      <c r="I35" s="10">
        <f t="shared" ref="I35:I47" si="14">I20/6.9501</f>
        <v>3.222975208989811E-3</v>
      </c>
      <c r="J35" s="10"/>
      <c r="K35" s="10"/>
      <c r="L35" s="10">
        <f t="shared" ref="L35:L47" si="15">L20/6.1703</f>
        <v>2.1068667649871143E-4</v>
      </c>
      <c r="M35" s="10">
        <f t="shared" ref="M35:M47" si="16">M20/4.9289</f>
        <v>-3.3070259084177016E-3</v>
      </c>
      <c r="N35" s="10">
        <f t="shared" ref="N35:N47" si="17">N20/5.2582</f>
        <v>7.835380928834965E-3</v>
      </c>
    </row>
    <row r="36" spans="2:14">
      <c r="B36" s="10">
        <f t="shared" si="9"/>
        <v>6.5727699530516437E-3</v>
      </c>
      <c r="C36" s="10">
        <f t="shared" si="10"/>
        <v>-0.20921734387782931</v>
      </c>
      <c r="D36" s="10">
        <f t="shared" si="11"/>
        <v>5.8065903605820967E-3</v>
      </c>
      <c r="E36" s="10"/>
      <c r="F36" s="10"/>
      <c r="G36" s="10">
        <f t="shared" si="12"/>
        <v>2.5001923224862829E-4</v>
      </c>
      <c r="H36" s="10">
        <f t="shared" si="13"/>
        <v>-1.081576212369427E-2</v>
      </c>
      <c r="I36" s="10">
        <f t="shared" si="14"/>
        <v>1.5222802549603605E-2</v>
      </c>
      <c r="J36" s="10"/>
      <c r="K36" s="10"/>
      <c r="L36" s="10">
        <f t="shared" si="15"/>
        <v>6.6933536456898375E-3</v>
      </c>
      <c r="M36" s="10">
        <f t="shared" si="16"/>
        <v>5.0721256264075196E-4</v>
      </c>
      <c r="N36" s="10">
        <f t="shared" si="17"/>
        <v>1.1391731010611998E-2</v>
      </c>
    </row>
    <row r="37" spans="2:14">
      <c r="B37" s="10">
        <f t="shared" si="9"/>
        <v>8.4089723526343235E-3</v>
      </c>
      <c r="C37" s="10">
        <f t="shared" si="10"/>
        <v>-1.1317152986092177E-2</v>
      </c>
      <c r="D37" s="10">
        <f t="shared" si="11"/>
        <v>2.4540610289373706E-2</v>
      </c>
      <c r="E37" s="10"/>
      <c r="F37" s="10"/>
      <c r="G37" s="10">
        <f t="shared" si="12"/>
        <v>-3.3656435110393243E-3</v>
      </c>
      <c r="H37" s="10">
        <f t="shared" si="13"/>
        <v>-3.7520477725519184E-3</v>
      </c>
      <c r="I37" s="10">
        <f t="shared" si="14"/>
        <v>3.582682263564558E-3</v>
      </c>
      <c r="J37" s="10"/>
      <c r="K37" s="10"/>
      <c r="L37" s="10">
        <f t="shared" si="15"/>
        <v>1.6660454110821191E-2</v>
      </c>
      <c r="M37" s="10">
        <f t="shared" si="16"/>
        <v>-2.0288502505630079E-3</v>
      </c>
      <c r="N37" s="10">
        <f t="shared" si="17"/>
        <v>7.3599330569396387E-3</v>
      </c>
    </row>
    <row r="38" spans="2:14">
      <c r="B38" s="10">
        <f t="shared" si="9"/>
        <v>1.8654147104851328E-2</v>
      </c>
      <c r="C38" s="10">
        <f t="shared" si="10"/>
        <v>-0.21025361330788112</v>
      </c>
      <c r="D38" s="10">
        <f t="shared" si="11"/>
        <v>-0.17154531768978948</v>
      </c>
      <c r="E38" s="10"/>
      <c r="F38" s="10"/>
      <c r="G38" s="10">
        <f t="shared" si="12"/>
        <v>-3.3656435110393243E-3</v>
      </c>
      <c r="H38" s="10">
        <f t="shared" si="13"/>
        <v>-6.6233331571808546E-3</v>
      </c>
      <c r="I38" s="10">
        <f t="shared" si="14"/>
        <v>8.7768521316239974E-4</v>
      </c>
      <c r="J38" s="10"/>
      <c r="K38" s="10"/>
      <c r="L38" s="10">
        <f t="shared" si="15"/>
        <v>4.7971735572014326E-2</v>
      </c>
      <c r="M38" s="10">
        <f t="shared" si="16"/>
        <v>-3.3070259084177016E-3</v>
      </c>
      <c r="N38" s="10">
        <f t="shared" si="17"/>
        <v>1.163896390399756E-2</v>
      </c>
    </row>
    <row r="39" spans="2:14">
      <c r="B39" s="10">
        <f t="shared" si="9"/>
        <v>4.6259780907668233E-2</v>
      </c>
      <c r="C39" s="10">
        <f t="shared" si="10"/>
        <v>-0.20788110171802565</v>
      </c>
      <c r="D39" s="10">
        <f t="shared" si="11"/>
        <v>9.2475327964825924E-2</v>
      </c>
      <c r="E39" s="10"/>
      <c r="F39" s="10"/>
      <c r="G39" s="10">
        <f t="shared" si="12"/>
        <v>0.34896915147319024</v>
      </c>
      <c r="H39" s="10">
        <f t="shared" si="13"/>
        <v>-3.0826683577304492E-3</v>
      </c>
      <c r="I39" s="10">
        <f t="shared" si="14"/>
        <v>5.1797815858765309E-4</v>
      </c>
      <c r="J39" s="10"/>
      <c r="K39" s="10"/>
      <c r="L39" s="10">
        <f t="shared" si="15"/>
        <v>0.17104516798210787</v>
      </c>
      <c r="M39" s="10">
        <f t="shared" si="16"/>
        <v>-1.1422426910669721E-2</v>
      </c>
      <c r="N39" s="10">
        <f t="shared" si="17"/>
        <v>7.835380928834965E-3</v>
      </c>
    </row>
    <row r="40" spans="2:14">
      <c r="B40" s="10">
        <f t="shared" si="9"/>
        <v>0.38243088158581112</v>
      </c>
      <c r="C40" s="10">
        <f t="shared" si="10"/>
        <v>-0.22582492500681756</v>
      </c>
      <c r="D40" s="10">
        <f t="shared" si="11"/>
        <v>0.12129322086549262</v>
      </c>
      <c r="E40" s="10"/>
      <c r="F40" s="10"/>
      <c r="G40" s="10">
        <f t="shared" si="12"/>
        <v>0.41147395953534882</v>
      </c>
      <c r="H40" s="10">
        <f t="shared" si="13"/>
        <v>2.1138297310151785E-4</v>
      </c>
      <c r="I40" s="10">
        <f t="shared" si="14"/>
        <v>6.9063754478353211E-4</v>
      </c>
      <c r="J40" s="10"/>
      <c r="K40" s="10"/>
      <c r="L40" s="10">
        <f t="shared" si="15"/>
        <v>0.26577313906941313</v>
      </c>
      <c r="M40" s="10">
        <f t="shared" si="16"/>
        <v>-7.3647264095437117E-3</v>
      </c>
      <c r="N40" s="10">
        <f t="shared" si="17"/>
        <v>1.5442546879160166E-2</v>
      </c>
    </row>
    <row r="41" spans="2:14">
      <c r="B41" s="10">
        <f t="shared" si="9"/>
        <v>0.71678664580073026</v>
      </c>
      <c r="C41" s="10">
        <f t="shared" si="10"/>
        <v>0.28211071720752662</v>
      </c>
      <c r="D41" s="10">
        <f t="shared" si="11"/>
        <v>0.14750651150565128</v>
      </c>
      <c r="E41" s="10"/>
      <c r="F41" s="10"/>
      <c r="G41" s="10">
        <f t="shared" si="12"/>
        <v>0.54152242480190782</v>
      </c>
      <c r="H41" s="10">
        <f t="shared" si="13"/>
        <v>-3.6992020292765404E-3</v>
      </c>
      <c r="I41" s="10">
        <f t="shared" si="14"/>
        <v>5.1797815858765309E-4</v>
      </c>
      <c r="J41" s="10"/>
      <c r="K41" s="10"/>
      <c r="L41" s="10">
        <f t="shared" si="15"/>
        <v>0.41393449265027626</v>
      </c>
      <c r="M41" s="10">
        <f t="shared" si="16"/>
        <v>-7.1415528819817834E-3</v>
      </c>
      <c r="N41" s="10">
        <f t="shared" si="17"/>
        <v>1.8751664067551625E-2</v>
      </c>
    </row>
    <row r="42" spans="2:14">
      <c r="B42" s="10">
        <f t="shared" si="9"/>
        <v>0.87868544600938958</v>
      </c>
      <c r="C42" s="10">
        <f t="shared" si="10"/>
        <v>0.30152713389691849</v>
      </c>
      <c r="D42" s="10">
        <f t="shared" si="11"/>
        <v>0.13479414083968555</v>
      </c>
      <c r="E42" s="10"/>
      <c r="F42" s="10"/>
      <c r="G42" s="10">
        <f t="shared" si="12"/>
        <v>0.65716593584121863</v>
      </c>
      <c r="H42" s="10">
        <f t="shared" si="13"/>
        <v>4.4038119396149346E-4</v>
      </c>
      <c r="I42" s="10">
        <f t="shared" si="14"/>
        <v>-2.1870188918145048E-3</v>
      </c>
      <c r="J42" s="10"/>
      <c r="K42" s="10"/>
      <c r="L42" s="10">
        <f t="shared" si="15"/>
        <v>0.60053806135844279</v>
      </c>
      <c r="M42" s="10">
        <f t="shared" si="16"/>
        <v>-3.3070259084177016E-3</v>
      </c>
      <c r="N42" s="10">
        <f t="shared" si="17"/>
        <v>4.1325929025141678E-2</v>
      </c>
    </row>
    <row r="43" spans="2:14">
      <c r="B43" s="10">
        <f t="shared" si="9"/>
        <v>1.0469066249347938</v>
      </c>
      <c r="C43" s="10">
        <f t="shared" si="10"/>
        <v>0.29397327515680388</v>
      </c>
      <c r="D43" s="10">
        <f t="shared" si="11"/>
        <v>0.13536763124566895</v>
      </c>
      <c r="E43" s="10"/>
      <c r="F43" s="10"/>
      <c r="G43" s="10">
        <f t="shared" si="12"/>
        <v>0.79477267482114011</v>
      </c>
      <c r="H43" s="10">
        <f t="shared" si="13"/>
        <v>-3.0826683577304492E-3</v>
      </c>
      <c r="I43" s="10">
        <f t="shared" si="14"/>
        <v>-2.3596782780103682E-3</v>
      </c>
      <c r="J43" s="10"/>
      <c r="K43" s="10"/>
      <c r="L43" s="10">
        <f t="shared" si="15"/>
        <v>0.70458486621396044</v>
      </c>
      <c r="M43" s="10">
        <f t="shared" si="16"/>
        <v>9.1298261275335243E-3</v>
      </c>
      <c r="N43" s="10">
        <f t="shared" si="17"/>
        <v>4.8914077060591081E-2</v>
      </c>
    </row>
    <row r="44" spans="2:14">
      <c r="B44" s="10">
        <f t="shared" si="9"/>
        <v>1.1557433489827855</v>
      </c>
      <c r="C44" s="10">
        <f t="shared" si="10"/>
        <v>0.3035996727570221</v>
      </c>
      <c r="D44" s="10">
        <f t="shared" si="11"/>
        <v>0.21367296709598799</v>
      </c>
      <c r="E44" s="10"/>
      <c r="F44" s="10"/>
      <c r="G44" s="10">
        <f t="shared" si="12"/>
        <v>0.90022309408416024</v>
      </c>
      <c r="H44" s="10">
        <f t="shared" si="13"/>
        <v>-2.642287163768956E-3</v>
      </c>
      <c r="I44" s="10">
        <f t="shared" si="14"/>
        <v>5.1797815858765309E-4</v>
      </c>
      <c r="J44" s="10"/>
      <c r="K44" s="10"/>
      <c r="L44" s="10">
        <f t="shared" si="15"/>
        <v>0.7037421195079655</v>
      </c>
      <c r="M44" s="10">
        <f t="shared" si="16"/>
        <v>4.7982308425815093E-2</v>
      </c>
      <c r="N44" s="10">
        <f t="shared" si="17"/>
        <v>8.5257312388269738E-2</v>
      </c>
    </row>
    <row r="45" spans="2:14">
      <c r="B45" s="10">
        <f t="shared" si="9"/>
        <v>1.2259154929577465</v>
      </c>
      <c r="C45" s="10">
        <f t="shared" si="10"/>
        <v>0.28641941641668939</v>
      </c>
      <c r="D45" s="10">
        <f t="shared" si="11"/>
        <v>0.25685201557982268</v>
      </c>
      <c r="E45" s="10"/>
      <c r="F45" s="10"/>
      <c r="G45" s="10">
        <f t="shared" si="12"/>
        <v>0.97057465958919908</v>
      </c>
      <c r="H45" s="10">
        <f t="shared" si="13"/>
        <v>-3.5230495516919429E-3</v>
      </c>
      <c r="I45" s="10">
        <f t="shared" si="14"/>
        <v>-2.3596782780103682E-3</v>
      </c>
      <c r="J45" s="10"/>
      <c r="K45" s="10"/>
      <c r="L45" s="10">
        <f t="shared" si="15"/>
        <v>0.78958883684747905</v>
      </c>
      <c r="M45" s="10">
        <f t="shared" si="16"/>
        <v>4.875327152102904E-2</v>
      </c>
      <c r="N45" s="10">
        <f t="shared" si="17"/>
        <v>0.12633600852002583</v>
      </c>
    </row>
    <row r="46" spans="2:14">
      <c r="B46" s="10">
        <f t="shared" si="9"/>
        <v>1.2743244653103807</v>
      </c>
      <c r="C46" s="10">
        <f t="shared" si="10"/>
        <v>0.31254431415325884</v>
      </c>
      <c r="D46" s="10">
        <f t="shared" si="11"/>
        <v>0.32849052546058449</v>
      </c>
      <c r="E46" s="10"/>
      <c r="F46" s="10"/>
      <c r="G46" s="10">
        <f t="shared" si="12"/>
        <v>0.97995999692284008</v>
      </c>
      <c r="H46" s="10">
        <f t="shared" si="13"/>
        <v>0.13953037749475947</v>
      </c>
      <c r="I46" s="10">
        <f t="shared" si="14"/>
        <v>1.5827110401289045E-4</v>
      </c>
      <c r="J46" s="10"/>
      <c r="K46" s="10"/>
      <c r="L46" s="10">
        <f t="shared" si="15"/>
        <v>0.81812877817934293</v>
      </c>
      <c r="M46" s="10">
        <f t="shared" si="16"/>
        <v>2.0308791008135697E-2</v>
      </c>
      <c r="N46" s="10">
        <f t="shared" si="17"/>
        <v>0.17479365562359742</v>
      </c>
    </row>
    <row r="47" spans="2:14">
      <c r="B47" s="10">
        <f t="shared" si="9"/>
        <v>1.3165153886280645</v>
      </c>
      <c r="C47" s="10">
        <f t="shared" si="10"/>
        <v>0.29361876193073361</v>
      </c>
      <c r="D47" s="10">
        <f t="shared" si="11"/>
        <v>0.3315252455255801</v>
      </c>
      <c r="E47" s="10"/>
      <c r="F47" s="10"/>
      <c r="G47" s="10">
        <f t="shared" si="12"/>
        <v>0.98442187860604657</v>
      </c>
      <c r="H47" s="10">
        <f t="shared" si="13"/>
        <v>7.1253677182969599E-2</v>
      </c>
      <c r="I47" s="10">
        <f t="shared" si="14"/>
        <v>-5.0646753284125422E-3</v>
      </c>
      <c r="J47" s="10"/>
      <c r="K47" s="10"/>
      <c r="L47" s="10">
        <f t="shared" si="15"/>
        <v>0.82961930538223438</v>
      </c>
      <c r="M47" s="10">
        <f t="shared" si="16"/>
        <v>5.5225303820325033E-2</v>
      </c>
      <c r="N47" s="10">
        <f t="shared" si="17"/>
        <v>0.18143090791525615</v>
      </c>
    </row>
  </sheetData>
  <mergeCells count="3">
    <mergeCell ref="A1:D1"/>
    <mergeCell ref="F1:I1"/>
    <mergeCell ref="K1:N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2020-07-08T09:01:50Z</dcterms:created>
  <dcterms:modified xsi:type="dcterms:W3CDTF">2020-08-04T05:38:02Z</dcterms:modified>
</cp:coreProperties>
</file>