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DATA/"/>
    </mc:Choice>
  </mc:AlternateContent>
  <xr:revisionPtr revIDLastSave="0" documentId="13_ncr:1_{829ACDE4-12B1-5B4E-8633-5F243516F637}" xr6:coauthVersionLast="45" xr6:coauthVersionMax="45" xr10:uidLastSave="{00000000-0000-0000-0000-000000000000}"/>
  <bookViews>
    <workbookView xWindow="0" yWindow="0" windowWidth="25600" windowHeight="16000" xr2:uid="{276008AB-3EFC-FE49-99CD-873CAB03FD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O85" i="1" l="1"/>
  <c r="O86" i="1"/>
  <c r="O87" i="1"/>
  <c r="O88" i="1"/>
  <c r="O89" i="1"/>
  <c r="O90" i="1"/>
  <c r="O91" i="1"/>
  <c r="O92" i="1"/>
  <c r="O93" i="1"/>
  <c r="O94" i="1"/>
  <c r="O95" i="1"/>
  <c r="O96" i="1"/>
  <c r="O97" i="1"/>
  <c r="O84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68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84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68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84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68" i="1"/>
  <c r="I40" i="1"/>
  <c r="I44" i="1"/>
  <c r="I48" i="1"/>
  <c r="H37" i="1"/>
  <c r="H41" i="1"/>
  <c r="H45" i="1"/>
  <c r="H49" i="1"/>
  <c r="G38" i="1"/>
  <c r="G42" i="1"/>
  <c r="G46" i="1"/>
  <c r="G50" i="1"/>
  <c r="I21" i="1"/>
  <c r="I37" i="1" s="1"/>
  <c r="I22" i="1"/>
  <c r="I38" i="1" s="1"/>
  <c r="I23" i="1"/>
  <c r="I39" i="1" s="1"/>
  <c r="I24" i="1"/>
  <c r="I25" i="1"/>
  <c r="I41" i="1" s="1"/>
  <c r="I26" i="1"/>
  <c r="I42" i="1" s="1"/>
  <c r="I27" i="1"/>
  <c r="I43" i="1" s="1"/>
  <c r="I28" i="1"/>
  <c r="I29" i="1"/>
  <c r="I45" i="1" s="1"/>
  <c r="I30" i="1"/>
  <c r="I46" i="1" s="1"/>
  <c r="I31" i="1"/>
  <c r="I47" i="1" s="1"/>
  <c r="I32" i="1"/>
  <c r="I33" i="1"/>
  <c r="I49" i="1" s="1"/>
  <c r="I34" i="1"/>
  <c r="I50" i="1" s="1"/>
  <c r="I20" i="1"/>
  <c r="I36" i="1" s="1"/>
  <c r="H21" i="1"/>
  <c r="H38" i="1"/>
  <c r="H23" i="1"/>
  <c r="H39" i="1" s="1"/>
  <c r="H24" i="1"/>
  <c r="H40" i="1" s="1"/>
  <c r="H25" i="1"/>
  <c r="H26" i="1"/>
  <c r="H42" i="1" s="1"/>
  <c r="H27" i="1"/>
  <c r="H43" i="1" s="1"/>
  <c r="H28" i="1"/>
  <c r="H44" i="1" s="1"/>
  <c r="H29" i="1"/>
  <c r="H30" i="1"/>
  <c r="H46" i="1" s="1"/>
  <c r="H31" i="1"/>
  <c r="H47" i="1" s="1"/>
  <c r="H32" i="1"/>
  <c r="H48" i="1" s="1"/>
  <c r="H33" i="1"/>
  <c r="H34" i="1"/>
  <c r="H50" i="1" s="1"/>
  <c r="H20" i="1"/>
  <c r="H36" i="1" s="1"/>
  <c r="G21" i="1"/>
  <c r="G37" i="1" s="1"/>
  <c r="G22" i="1"/>
  <c r="G23" i="1"/>
  <c r="G39" i="1" s="1"/>
  <c r="G24" i="1"/>
  <c r="G40" i="1" s="1"/>
  <c r="G25" i="1"/>
  <c r="G41" i="1" s="1"/>
  <c r="G26" i="1"/>
  <c r="G27" i="1"/>
  <c r="G43" i="1" s="1"/>
  <c r="G28" i="1"/>
  <c r="G44" i="1" s="1"/>
  <c r="G29" i="1"/>
  <c r="G45" i="1" s="1"/>
  <c r="G30" i="1"/>
  <c r="G31" i="1"/>
  <c r="G47" i="1" s="1"/>
  <c r="G32" i="1"/>
  <c r="G48" i="1" s="1"/>
  <c r="G33" i="1"/>
  <c r="G49" i="1" s="1"/>
  <c r="G34" i="1"/>
  <c r="G20" i="1"/>
  <c r="G36" i="1" s="1"/>
  <c r="N35" i="1" l="1"/>
  <c r="N36" i="1"/>
  <c r="N37" i="1"/>
  <c r="N38" i="1"/>
  <c r="N39" i="1"/>
  <c r="N40" i="1"/>
  <c r="N41" i="1"/>
  <c r="N42" i="1"/>
  <c r="N43" i="1"/>
  <c r="N44" i="1"/>
  <c r="N45" i="1"/>
  <c r="N46" i="1"/>
  <c r="N47" i="1"/>
  <c r="N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34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19" i="1"/>
  <c r="B68" i="1"/>
  <c r="B83" i="1" s="1"/>
  <c r="B69" i="1"/>
  <c r="B84" i="1" s="1"/>
  <c r="B70" i="1"/>
  <c r="B85" i="1" s="1"/>
  <c r="B71" i="1"/>
  <c r="B86" i="1" s="1"/>
  <c r="B72" i="1"/>
  <c r="B87" i="1" s="1"/>
  <c r="B73" i="1"/>
  <c r="B88" i="1" s="1"/>
  <c r="B74" i="1"/>
  <c r="B89" i="1" s="1"/>
  <c r="B75" i="1"/>
  <c r="B90" i="1" s="1"/>
  <c r="B76" i="1"/>
  <c r="B91" i="1" s="1"/>
  <c r="B77" i="1"/>
  <c r="B92" i="1" s="1"/>
  <c r="B78" i="1"/>
  <c r="B93" i="1" s="1"/>
  <c r="B79" i="1"/>
  <c r="B94" i="1" s="1"/>
  <c r="B80" i="1"/>
  <c r="B95" i="1" s="1"/>
  <c r="B67" i="1"/>
  <c r="B82" i="1" s="1"/>
  <c r="C67" i="1" l="1"/>
  <c r="C82" i="1" s="1"/>
  <c r="C69" i="1"/>
  <c r="C84" i="1" s="1"/>
  <c r="C70" i="1"/>
  <c r="C85" i="1" s="1"/>
  <c r="C71" i="1"/>
  <c r="C86" i="1" s="1"/>
  <c r="C72" i="1"/>
  <c r="C87" i="1" s="1"/>
  <c r="C73" i="1"/>
  <c r="C88" i="1" s="1"/>
  <c r="C74" i="1"/>
  <c r="C89" i="1" s="1"/>
  <c r="C75" i="1"/>
  <c r="C90" i="1" s="1"/>
  <c r="C76" i="1"/>
  <c r="C91" i="1" s="1"/>
  <c r="C77" i="1"/>
  <c r="C92" i="1" s="1"/>
  <c r="C78" i="1"/>
  <c r="C93" i="1" s="1"/>
  <c r="C79" i="1"/>
  <c r="C94" i="1" s="1"/>
  <c r="C80" i="1"/>
  <c r="C95" i="1" s="1"/>
  <c r="C68" i="1"/>
  <c r="C83" i="1" s="1"/>
  <c r="D68" i="1"/>
  <c r="D83" i="1" s="1"/>
  <c r="D69" i="1"/>
  <c r="D84" i="1" s="1"/>
  <c r="D70" i="1"/>
  <c r="D85" i="1" s="1"/>
  <c r="D71" i="1"/>
  <c r="D86" i="1" s="1"/>
  <c r="D72" i="1"/>
  <c r="D87" i="1" s="1"/>
  <c r="D73" i="1"/>
  <c r="D88" i="1" s="1"/>
  <c r="D74" i="1"/>
  <c r="D89" i="1" s="1"/>
  <c r="D75" i="1"/>
  <c r="D90" i="1" s="1"/>
  <c r="D76" i="1"/>
  <c r="D91" i="1" s="1"/>
  <c r="D77" i="1"/>
  <c r="D92" i="1" s="1"/>
  <c r="D78" i="1"/>
  <c r="D93" i="1" s="1"/>
  <c r="D79" i="1"/>
  <c r="D94" i="1" s="1"/>
  <c r="D80" i="1"/>
  <c r="D95" i="1" s="1"/>
  <c r="D67" i="1"/>
  <c r="D82" i="1" s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34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19" i="1"/>
</calcChain>
</file>

<file path=xl/sharedStrings.xml><?xml version="1.0" encoding="utf-8"?>
<sst xmlns="http://schemas.openxmlformats.org/spreadsheetml/2006/main" count="118" uniqueCount="24">
  <si>
    <t>Changes in tension(% of 60mM KCl)</t>
  </si>
  <si>
    <t>Dose Response</t>
    <phoneticPr fontId="2" type="noConversion"/>
  </si>
  <si>
    <t>L-NAME</t>
    <phoneticPr fontId="2" type="noConversion"/>
  </si>
  <si>
    <t>S18886</t>
    <phoneticPr fontId="2" type="noConversion"/>
  </si>
  <si>
    <t>L+S</t>
    <phoneticPr fontId="2" type="noConversion"/>
  </si>
  <si>
    <t>incubation</t>
    <phoneticPr fontId="2" type="noConversion"/>
  </si>
  <si>
    <t>Ach(-10)</t>
    <phoneticPr fontId="2" type="noConversion"/>
  </si>
  <si>
    <t>Ach(-9.5)</t>
    <phoneticPr fontId="2" type="noConversion"/>
  </si>
  <si>
    <t>Ach(-9)</t>
    <phoneticPr fontId="2" type="noConversion"/>
  </si>
  <si>
    <t>Ach(-8.5)</t>
    <phoneticPr fontId="2" type="noConversion"/>
  </si>
  <si>
    <t>Ach(-8)</t>
    <phoneticPr fontId="2" type="noConversion"/>
  </si>
  <si>
    <t>Ach(-7.5)</t>
    <phoneticPr fontId="2" type="noConversion"/>
  </si>
  <si>
    <t>Ach(-7)</t>
    <phoneticPr fontId="2" type="noConversion"/>
  </si>
  <si>
    <t>Ach(-6.5)</t>
    <phoneticPr fontId="2" type="noConversion"/>
  </si>
  <si>
    <t>Ach(-6)</t>
    <phoneticPr fontId="2" type="noConversion"/>
  </si>
  <si>
    <t>Ach(-5.5)</t>
    <phoneticPr fontId="2" type="noConversion"/>
  </si>
  <si>
    <t>Ach(-5)</t>
    <phoneticPr fontId="2" type="noConversion"/>
  </si>
  <si>
    <t>Ach(-4.5)</t>
    <phoneticPr fontId="2" type="noConversion"/>
  </si>
  <si>
    <t>Ach(-4)</t>
    <phoneticPr fontId="2" type="noConversion"/>
  </si>
  <si>
    <t>A1 NC_CTRL</t>
    <phoneticPr fontId="2" type="noConversion"/>
  </si>
  <si>
    <t>A2 nc_gp-120</t>
    <phoneticPr fontId="2" type="noConversion"/>
  </si>
  <si>
    <t>A3 NC_TAT</t>
    <phoneticPr fontId="2" type="noConversion"/>
  </si>
  <si>
    <t>B1 miR_ctrl</t>
    <phoneticPr fontId="2" type="noConversion"/>
  </si>
  <si>
    <t>B3 miR_Tat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</si>
</sst>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charset val="134"/>
      <scheme val="minor"/>
    </font>
    <font>
      <b/>
      <sz val="11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等线"/>
      <family val="3"/>
      <charset val="134"/>
      <scheme val="minor"/>
    </font>
    <font>
      <b/>
      <sz val="12"/>
      <color rgb="FF000000"/>
      <name val="等线"/>
      <family val="3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name val="等线"/>
      <family val="3"/>
      <charset val="134"/>
      <scheme val="minor"/>
    </font>
    <font>
      <b/>
      <sz val="12"/>
      <color theme="1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497B0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4" fillId="2" borderId="0" xfId="0" applyFont="1" applyFill="1" applyAlignment="1"/>
    <xf numFmtId="0" fontId="6" fillId="3" borderId="0" xfId="0" applyFont="1" applyFill="1" applyAlignment="1"/>
    <xf numFmtId="0" fontId="4" fillId="3" borderId="0" xfId="0" applyFont="1" applyFill="1" applyAlignment="1"/>
    <xf numFmtId="0" fontId="7" fillId="0" borderId="0" xfId="0" applyFont="1" applyAlignment="1"/>
    <xf numFmtId="0" fontId="0" fillId="4" borderId="0" xfId="0" applyFill="1" applyAlignment="1">
      <alignment horizontal="center" vertical="center"/>
    </xf>
    <xf numFmtId="10" fontId="8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5557D-AF97-1542-A23C-4241E4CE406B}">
  <dimension ref="A1:O97"/>
  <sheetViews>
    <sheetView tabSelected="1" topLeftCell="B32" workbookViewId="0">
      <selection activeCell="K27" sqref="K27"/>
    </sheetView>
  </sheetViews>
  <sheetFormatPr baseColWidth="10" defaultRowHeight="16"/>
  <sheetData>
    <row r="1" spans="1:14">
      <c r="A1" s="9" t="s">
        <v>19</v>
      </c>
      <c r="B1" s="9"/>
      <c r="C1" s="9"/>
      <c r="D1" s="9"/>
      <c r="F1" s="9" t="s">
        <v>20</v>
      </c>
      <c r="G1" s="9"/>
      <c r="H1" s="9"/>
      <c r="I1" s="9"/>
      <c r="K1" s="9" t="s">
        <v>21</v>
      </c>
      <c r="L1" s="9"/>
      <c r="M1" s="9"/>
      <c r="N1" s="9"/>
    </row>
    <row r="2" spans="1:14" ht="64">
      <c r="A2" s="1" t="s">
        <v>0</v>
      </c>
      <c r="B2" s="2">
        <v>4.8296999999999999</v>
      </c>
      <c r="C2" s="3">
        <v>7.4371</v>
      </c>
      <c r="D2" s="3">
        <v>4.9375</v>
      </c>
      <c r="F2" s="1" t="s">
        <v>0</v>
      </c>
      <c r="G2" s="2">
        <v>7.8975</v>
      </c>
      <c r="H2" s="3">
        <v>3.66</v>
      </c>
      <c r="I2" s="3">
        <v>6.2291999999999996</v>
      </c>
      <c r="K2" s="1" t="s">
        <v>0</v>
      </c>
      <c r="L2" s="2">
        <v>4.2480000000000002</v>
      </c>
      <c r="M2" s="3">
        <v>7.4165000000000001</v>
      </c>
      <c r="N2" s="3">
        <v>6.4318</v>
      </c>
    </row>
    <row r="3" spans="1:14">
      <c r="A3" s="4" t="s">
        <v>1</v>
      </c>
      <c r="B3" s="2" t="s">
        <v>2</v>
      </c>
      <c r="C3" s="3" t="s">
        <v>3</v>
      </c>
      <c r="D3" s="3" t="s">
        <v>4</v>
      </c>
      <c r="F3" s="4" t="s">
        <v>1</v>
      </c>
      <c r="G3" s="2" t="s">
        <v>2</v>
      </c>
      <c r="H3" t="s">
        <v>3</v>
      </c>
      <c r="I3" s="3" t="s">
        <v>4</v>
      </c>
      <c r="K3" s="4" t="s">
        <v>1</v>
      </c>
      <c r="L3" s="2" t="s">
        <v>2</v>
      </c>
      <c r="M3" s="3" t="s">
        <v>3</v>
      </c>
      <c r="N3" s="3" t="s">
        <v>4</v>
      </c>
    </row>
    <row r="4" spans="1:14">
      <c r="A4" s="5" t="s">
        <v>5</v>
      </c>
      <c r="B4" s="2">
        <v>-0.96840000000000004</v>
      </c>
      <c r="C4" s="3">
        <v>-0.81950000000000001</v>
      </c>
      <c r="D4" s="3">
        <v>-0.60450000000000004</v>
      </c>
      <c r="F4" s="5" t="s">
        <v>5</v>
      </c>
      <c r="G4" s="2">
        <v>-1.9018999999999999</v>
      </c>
      <c r="H4" s="3">
        <v>-0.44769999999999999</v>
      </c>
      <c r="I4" s="3">
        <v>-0.1915</v>
      </c>
      <c r="K4" s="5" t="s">
        <v>5</v>
      </c>
      <c r="L4" s="2">
        <v>-0.99490000000000001</v>
      </c>
      <c r="M4" s="3">
        <v>-1.3299000000000001</v>
      </c>
      <c r="N4" s="3">
        <v>0.21210000000000001</v>
      </c>
    </row>
    <row r="5" spans="1:14">
      <c r="A5" s="6" t="s">
        <v>6</v>
      </c>
      <c r="B5" s="2">
        <v>-0.96840000000000004</v>
      </c>
      <c r="C5" s="3">
        <v>-0.79949999999999999</v>
      </c>
      <c r="D5" s="3">
        <v>-0.622</v>
      </c>
      <c r="F5" s="6" t="s">
        <v>6</v>
      </c>
      <c r="G5" s="2">
        <v>-1.9443999999999999</v>
      </c>
      <c r="H5" s="3">
        <v>-0.46650000000000003</v>
      </c>
      <c r="I5" s="3">
        <v>-0.1502</v>
      </c>
      <c r="K5" s="6" t="s">
        <v>6</v>
      </c>
      <c r="L5" s="2">
        <v>-0.9587</v>
      </c>
      <c r="M5" s="3">
        <v>-1.2925</v>
      </c>
      <c r="N5" s="3">
        <v>0.26840000000000003</v>
      </c>
    </row>
    <row r="6" spans="1:14">
      <c r="A6" s="6" t="s">
        <v>7</v>
      </c>
      <c r="B6" s="2">
        <v>-1.0072000000000001</v>
      </c>
      <c r="C6" s="3">
        <v>-0.82199999999999995</v>
      </c>
      <c r="D6" s="3">
        <v>-0.6633</v>
      </c>
      <c r="F6" s="6" t="s">
        <v>7</v>
      </c>
      <c r="G6" s="2">
        <v>-1.9631000000000001</v>
      </c>
      <c r="H6" s="3">
        <v>-0.52410000000000001</v>
      </c>
      <c r="I6" s="3">
        <v>-0.1915</v>
      </c>
      <c r="K6" s="6" t="s">
        <v>7</v>
      </c>
      <c r="L6" s="2">
        <v>-0.8962</v>
      </c>
      <c r="M6" s="3">
        <v>-1.2524999999999999</v>
      </c>
      <c r="N6" s="3">
        <v>0.29099999999999998</v>
      </c>
    </row>
    <row r="7" spans="1:14">
      <c r="A7" s="7" t="s">
        <v>8</v>
      </c>
      <c r="B7" s="2">
        <v>-0.98719999999999997</v>
      </c>
      <c r="C7" s="3">
        <v>-0.82079999999999997</v>
      </c>
      <c r="D7" s="3">
        <v>-0.66210000000000002</v>
      </c>
      <c r="F7" s="7" t="s">
        <v>8</v>
      </c>
      <c r="G7" s="2">
        <v>-1.9244000000000001</v>
      </c>
      <c r="H7" s="3">
        <v>-0.46899999999999997</v>
      </c>
      <c r="I7" s="3">
        <v>-0.19270000000000001</v>
      </c>
      <c r="K7" s="7" t="s">
        <v>8</v>
      </c>
      <c r="L7" s="2">
        <v>-0.93489999999999995</v>
      </c>
      <c r="M7" s="3">
        <v>-1.2911999999999999</v>
      </c>
      <c r="N7" s="3">
        <v>0.29099999999999998</v>
      </c>
    </row>
    <row r="8" spans="1:14">
      <c r="A8" s="7" t="s">
        <v>9</v>
      </c>
      <c r="B8" s="2">
        <v>-0.97719999999999996</v>
      </c>
      <c r="C8" s="3">
        <v>-0.79949999999999999</v>
      </c>
      <c r="D8" s="3">
        <v>-0.66210000000000002</v>
      </c>
      <c r="F8" s="7" t="s">
        <v>9</v>
      </c>
      <c r="G8" s="2">
        <v>-1.9443999999999999</v>
      </c>
      <c r="H8" s="3">
        <v>-0.48649999999999999</v>
      </c>
      <c r="I8" s="3">
        <v>-0.17150000000000001</v>
      </c>
      <c r="K8" s="7" t="s">
        <v>9</v>
      </c>
      <c r="L8" s="2">
        <v>-0.93489999999999995</v>
      </c>
      <c r="M8" s="3">
        <v>-1.3898999999999999</v>
      </c>
      <c r="N8" s="3">
        <v>0.28970000000000001</v>
      </c>
    </row>
    <row r="9" spans="1:14">
      <c r="A9" s="7" t="s">
        <v>10</v>
      </c>
      <c r="B9" s="2">
        <v>-0.96589999999999998</v>
      </c>
      <c r="C9" s="3">
        <v>-0.82079999999999997</v>
      </c>
      <c r="D9" s="3">
        <v>-0.6996</v>
      </c>
      <c r="F9" s="7" t="s">
        <v>10</v>
      </c>
      <c r="G9" s="2">
        <v>-1.9631000000000001</v>
      </c>
      <c r="H9" s="3">
        <v>-0.48649999999999999</v>
      </c>
      <c r="I9" s="3">
        <v>-0.1915</v>
      </c>
      <c r="K9" s="7" t="s">
        <v>10</v>
      </c>
      <c r="L9" s="2">
        <v>-0.91620000000000001</v>
      </c>
      <c r="M9" s="3">
        <v>-1.3499000000000001</v>
      </c>
      <c r="N9" s="3">
        <v>0.29099999999999998</v>
      </c>
    </row>
    <row r="10" spans="1:14">
      <c r="A10" s="7" t="s">
        <v>11</v>
      </c>
      <c r="B10" s="2">
        <v>-0.97719999999999996</v>
      </c>
      <c r="C10" s="3">
        <v>-0.80330000000000001</v>
      </c>
      <c r="D10" s="3">
        <v>-0.6421</v>
      </c>
      <c r="F10" s="7" t="s">
        <v>11</v>
      </c>
      <c r="G10" s="2">
        <v>-1.956</v>
      </c>
      <c r="H10" s="3">
        <v>-0.48649999999999999</v>
      </c>
      <c r="I10" s="3">
        <v>-0.19270000000000001</v>
      </c>
      <c r="K10" s="7" t="s">
        <v>11</v>
      </c>
      <c r="L10" s="2">
        <v>-0.97609999999999997</v>
      </c>
      <c r="M10" s="3">
        <v>-1.4274</v>
      </c>
      <c r="N10" s="3">
        <v>0.46500000000000002</v>
      </c>
    </row>
    <row r="11" spans="1:14">
      <c r="A11" s="7" t="s">
        <v>12</v>
      </c>
      <c r="B11" s="2">
        <v>-0.78920000000000001</v>
      </c>
      <c r="C11" s="3">
        <v>-0.76190000000000002</v>
      </c>
      <c r="D11" s="3">
        <v>-0.68089999999999995</v>
      </c>
      <c r="F11" s="7" t="s">
        <v>12</v>
      </c>
      <c r="G11" s="2">
        <v>-1.9619</v>
      </c>
      <c r="H11" s="3">
        <v>-0.49030000000000001</v>
      </c>
      <c r="I11" s="3">
        <v>-0.21279999999999999</v>
      </c>
      <c r="K11" s="7" t="s">
        <v>12</v>
      </c>
      <c r="L11" s="2">
        <v>-0.89749999999999996</v>
      </c>
      <c r="M11" s="3">
        <v>-1.0589999999999999</v>
      </c>
      <c r="N11" s="3">
        <v>0.34849999999999998</v>
      </c>
    </row>
    <row r="12" spans="1:14">
      <c r="A12" s="7" t="s">
        <v>13</v>
      </c>
      <c r="B12" s="2">
        <v>2.9241000000000001</v>
      </c>
      <c r="C12" s="3">
        <v>-0.75939999999999996</v>
      </c>
      <c r="D12" s="3">
        <v>-0.66210000000000002</v>
      </c>
      <c r="F12" s="7" t="s">
        <v>13</v>
      </c>
      <c r="G12" s="2">
        <v>-1.8682000000000001</v>
      </c>
      <c r="H12" s="3">
        <v>-0.3926</v>
      </c>
      <c r="I12" s="3">
        <v>-0.17269999999999999</v>
      </c>
      <c r="K12" s="7" t="s">
        <v>13</v>
      </c>
      <c r="L12" s="2">
        <v>-0.87749999999999995</v>
      </c>
      <c r="M12" s="3">
        <v>-1.2725</v>
      </c>
      <c r="N12" s="3">
        <v>0.30969999999999998</v>
      </c>
    </row>
    <row r="13" spans="1:14">
      <c r="A13" s="7" t="s">
        <v>14</v>
      </c>
      <c r="B13" s="8">
        <v>4.09</v>
      </c>
      <c r="C13" s="8">
        <v>-0.78200000000000003</v>
      </c>
      <c r="D13" s="3">
        <v>-0.7409</v>
      </c>
      <c r="F13" s="7" t="s">
        <v>14</v>
      </c>
      <c r="G13" s="8">
        <v>-1.9039999999999999</v>
      </c>
      <c r="H13" s="8">
        <v>-0.48899999999999999</v>
      </c>
      <c r="I13" s="3">
        <v>-0.23280000000000001</v>
      </c>
      <c r="K13" s="7" t="s">
        <v>14</v>
      </c>
      <c r="L13" s="8">
        <v>-0.49030000000000001</v>
      </c>
      <c r="M13" s="8">
        <v>-1.1576</v>
      </c>
      <c r="N13" s="3">
        <v>0.3861</v>
      </c>
    </row>
    <row r="14" spans="1:14">
      <c r="A14" s="7" t="s">
        <v>15</v>
      </c>
      <c r="B14" s="2">
        <v>4.9484000000000004</v>
      </c>
      <c r="C14" s="3">
        <v>-0.78069999999999995</v>
      </c>
      <c r="D14" s="3">
        <v>-0.72089999999999999</v>
      </c>
      <c r="F14" s="7" t="s">
        <v>15</v>
      </c>
      <c r="G14" s="2">
        <v>-1.8489</v>
      </c>
      <c r="H14" s="3">
        <v>-0.39140000000000003</v>
      </c>
      <c r="I14" s="3">
        <v>-0.1139</v>
      </c>
      <c r="K14" s="7" t="s">
        <v>15</v>
      </c>
      <c r="L14" s="2">
        <v>-0.45040000000000002</v>
      </c>
      <c r="M14" s="3">
        <v>-1.1564000000000001</v>
      </c>
      <c r="N14" s="3">
        <v>0.3861</v>
      </c>
    </row>
    <row r="15" spans="1:14">
      <c r="A15" s="7" t="s">
        <v>16</v>
      </c>
      <c r="B15" s="2">
        <v>5.3994999999999997</v>
      </c>
      <c r="C15" s="3">
        <v>-0.76070000000000004</v>
      </c>
      <c r="D15" s="3">
        <v>-0.70089999999999997</v>
      </c>
      <c r="F15" s="7" t="s">
        <v>16</v>
      </c>
      <c r="G15" s="2">
        <v>-1.8656999999999999</v>
      </c>
      <c r="H15" s="3">
        <v>-0.46899999999999997</v>
      </c>
      <c r="I15" s="3">
        <v>-0.13270000000000001</v>
      </c>
      <c r="K15" s="7" t="s">
        <v>16</v>
      </c>
      <c r="L15" s="2">
        <v>-0.37169999999999997</v>
      </c>
      <c r="M15" s="3">
        <v>-1.1951000000000001</v>
      </c>
      <c r="N15" s="3">
        <v>0.44619999999999999</v>
      </c>
    </row>
    <row r="16" spans="1:14">
      <c r="A16" s="7" t="s">
        <v>17</v>
      </c>
      <c r="B16" s="2">
        <v>5.6319999999999997</v>
      </c>
      <c r="C16" s="3">
        <v>-0.78200000000000003</v>
      </c>
      <c r="D16" s="3">
        <v>-0.75970000000000004</v>
      </c>
      <c r="F16" s="7" t="s">
        <v>17</v>
      </c>
      <c r="G16" s="2">
        <v>-1.7107000000000001</v>
      </c>
      <c r="H16" s="3">
        <v>-0.40760000000000002</v>
      </c>
      <c r="I16" s="3">
        <v>0.1414</v>
      </c>
      <c r="K16" s="7" t="s">
        <v>17</v>
      </c>
      <c r="L16" s="2">
        <v>-0.29420000000000002</v>
      </c>
      <c r="M16" s="3">
        <v>-1.1364000000000001</v>
      </c>
      <c r="N16" s="3">
        <v>0.54379999999999995</v>
      </c>
    </row>
    <row r="17" spans="1:14">
      <c r="A17" s="7" t="s">
        <v>18</v>
      </c>
      <c r="B17" s="2">
        <v>5.7089999999999996</v>
      </c>
      <c r="C17" s="3">
        <v>-0.76190000000000002</v>
      </c>
      <c r="D17" s="3">
        <v>-0.50560000000000005</v>
      </c>
      <c r="F17" s="7" t="s">
        <v>18</v>
      </c>
      <c r="G17" s="2">
        <v>-1.6507000000000001</v>
      </c>
      <c r="H17" s="3">
        <v>-0.41010000000000002</v>
      </c>
      <c r="I17" s="3">
        <v>0.21779999999999999</v>
      </c>
      <c r="K17" s="7" t="s">
        <v>18</v>
      </c>
      <c r="L17" s="2">
        <v>-0.27429999999999999</v>
      </c>
      <c r="M17" s="3">
        <v>-1.0389999999999999</v>
      </c>
      <c r="N17" s="3">
        <v>1.0909</v>
      </c>
    </row>
    <row r="18" spans="1:14">
      <c r="G18" s="2">
        <v>-0.67349999999999999</v>
      </c>
      <c r="H18" s="3">
        <v>-0.3125</v>
      </c>
      <c r="I18" s="3">
        <v>0.80730000000000002</v>
      </c>
    </row>
    <row r="19" spans="1:14">
      <c r="B19">
        <f>B4-(-0.9684)</f>
        <v>0</v>
      </c>
      <c r="C19">
        <f>C4-(-0.8195)</f>
        <v>0</v>
      </c>
      <c r="D19">
        <f>D4-(-0.6045)</f>
        <v>0</v>
      </c>
      <c r="L19">
        <f>L4-(-0.9949)</f>
        <v>0</v>
      </c>
      <c r="M19">
        <f>M4-(-1.3299)</f>
        <v>0</v>
      </c>
      <c r="N19">
        <f>N4-0.2121</f>
        <v>0</v>
      </c>
    </row>
    <row r="20" spans="1:14">
      <c r="B20">
        <f t="shared" ref="B20:B33" si="0">B5-(-0.9684)</f>
        <v>0</v>
      </c>
      <c r="C20">
        <f t="shared" ref="C20:C32" si="1">C5-(-0.8195)</f>
        <v>2.0000000000000018E-2</v>
      </c>
      <c r="D20">
        <f t="shared" ref="D20:D32" si="2">D5-(-0.6045)</f>
        <v>-1.749999999999996E-2</v>
      </c>
      <c r="G20">
        <f>G4-(-1.9019)</f>
        <v>0</v>
      </c>
      <c r="H20">
        <f>H4-(-0.4477)</f>
        <v>0</v>
      </c>
      <c r="I20">
        <f>I4-(-0.1915)</f>
        <v>0</v>
      </c>
      <c r="L20">
        <f t="shared" ref="L20:L32" si="3">L5-(-0.9949)</f>
        <v>3.620000000000001E-2</v>
      </c>
      <c r="M20">
        <f t="shared" ref="M20:M32" si="4">M5-(-1.3299)</f>
        <v>3.74000000000001E-2</v>
      </c>
      <c r="N20">
        <f t="shared" ref="N20:N32" si="5">N5-0.2121</f>
        <v>5.6300000000000017E-2</v>
      </c>
    </row>
    <row r="21" spans="1:14">
      <c r="B21">
        <f t="shared" si="0"/>
        <v>-3.8800000000000057E-2</v>
      </c>
      <c r="C21">
        <f t="shared" si="1"/>
        <v>-2.4999999999999467E-3</v>
      </c>
      <c r="D21">
        <f t="shared" si="2"/>
        <v>-5.8799999999999963E-2</v>
      </c>
      <c r="G21">
        <f t="shared" ref="G21:G37" si="6">G5-(-1.9019)</f>
        <v>-4.2499999999999982E-2</v>
      </c>
      <c r="H21">
        <f t="shared" ref="H21:H34" si="7">H5-(-0.4477)</f>
        <v>-1.8800000000000039E-2</v>
      </c>
      <c r="I21">
        <f t="shared" ref="I21:I34" si="8">I5-(-0.1915)</f>
        <v>4.1300000000000003E-2</v>
      </c>
      <c r="L21">
        <f t="shared" si="3"/>
        <v>9.870000000000001E-2</v>
      </c>
      <c r="M21">
        <f t="shared" si="4"/>
        <v>7.7400000000000135E-2</v>
      </c>
      <c r="N21">
        <f t="shared" si="5"/>
        <v>7.889999999999997E-2</v>
      </c>
    </row>
    <row r="22" spans="1:14">
      <c r="B22">
        <f t="shared" si="0"/>
        <v>-1.8799999999999928E-2</v>
      </c>
      <c r="C22">
        <f t="shared" si="1"/>
        <v>-1.2999999999999678E-3</v>
      </c>
      <c r="D22">
        <f t="shared" si="2"/>
        <v>-5.7599999999999985E-2</v>
      </c>
      <c r="G22">
        <f t="shared" si="6"/>
        <v>-6.1200000000000143E-2</v>
      </c>
      <c r="H22">
        <f>H6-(-0.4477)</f>
        <v>-7.6400000000000023E-2</v>
      </c>
      <c r="I22">
        <f t="shared" si="8"/>
        <v>0</v>
      </c>
      <c r="L22">
        <f t="shared" si="3"/>
        <v>6.0000000000000053E-2</v>
      </c>
      <c r="M22">
        <f t="shared" si="4"/>
        <v>3.8700000000000179E-2</v>
      </c>
      <c r="N22">
        <f t="shared" si="5"/>
        <v>7.889999999999997E-2</v>
      </c>
    </row>
    <row r="23" spans="1:14">
      <c r="B23">
        <f t="shared" si="0"/>
        <v>-8.799999999999919E-3</v>
      </c>
      <c r="C23">
        <f t="shared" si="1"/>
        <v>2.0000000000000018E-2</v>
      </c>
      <c r="D23">
        <f t="shared" si="2"/>
        <v>-5.7599999999999985E-2</v>
      </c>
      <c r="G23">
        <f t="shared" si="6"/>
        <v>-2.2500000000000187E-2</v>
      </c>
      <c r="H23">
        <f t="shared" si="7"/>
        <v>-2.1299999999999986E-2</v>
      </c>
      <c r="I23">
        <f t="shared" si="8"/>
        <v>-1.2000000000000066E-3</v>
      </c>
      <c r="L23">
        <f t="shared" si="3"/>
        <v>6.0000000000000053E-2</v>
      </c>
      <c r="M23">
        <f t="shared" si="4"/>
        <v>-5.9999999999999831E-2</v>
      </c>
      <c r="N23">
        <f t="shared" si="5"/>
        <v>7.7600000000000002E-2</v>
      </c>
    </row>
    <row r="24" spans="1:14">
      <c r="B24">
        <f t="shared" si="0"/>
        <v>2.5000000000000577E-3</v>
      </c>
      <c r="C24">
        <f t="shared" si="1"/>
        <v>-1.2999999999999678E-3</v>
      </c>
      <c r="D24">
        <f t="shared" si="2"/>
        <v>-9.5099999999999962E-2</v>
      </c>
      <c r="G24">
        <f t="shared" si="6"/>
        <v>-4.2499999999999982E-2</v>
      </c>
      <c r="H24">
        <f t="shared" si="7"/>
        <v>-3.8800000000000001E-2</v>
      </c>
      <c r="I24">
        <f t="shared" si="8"/>
        <v>1.999999999999999E-2</v>
      </c>
      <c r="L24">
        <f t="shared" si="3"/>
        <v>7.8699999999999992E-2</v>
      </c>
      <c r="M24">
        <f t="shared" si="4"/>
        <v>-2.0000000000000018E-2</v>
      </c>
      <c r="N24">
        <f t="shared" si="5"/>
        <v>7.889999999999997E-2</v>
      </c>
    </row>
    <row r="25" spans="1:14">
      <c r="B25">
        <f t="shared" si="0"/>
        <v>-8.799999999999919E-3</v>
      </c>
      <c r="C25">
        <f t="shared" si="1"/>
        <v>1.6199999999999992E-2</v>
      </c>
      <c r="D25">
        <f t="shared" si="2"/>
        <v>-3.7599999999999967E-2</v>
      </c>
      <c r="G25">
        <f t="shared" si="6"/>
        <v>-6.1200000000000143E-2</v>
      </c>
      <c r="H25">
        <f t="shared" si="7"/>
        <v>-3.8800000000000001E-2</v>
      </c>
      <c r="I25">
        <f t="shared" si="8"/>
        <v>0</v>
      </c>
      <c r="L25">
        <f t="shared" si="3"/>
        <v>1.8800000000000039E-2</v>
      </c>
      <c r="M25">
        <f t="shared" si="4"/>
        <v>-9.749999999999992E-2</v>
      </c>
      <c r="N25">
        <f t="shared" si="5"/>
        <v>0.25290000000000001</v>
      </c>
    </row>
    <row r="26" spans="1:14">
      <c r="B26">
        <f t="shared" si="0"/>
        <v>0.17920000000000003</v>
      </c>
      <c r="C26">
        <f t="shared" si="1"/>
        <v>5.7599999999999985E-2</v>
      </c>
      <c r="D26">
        <f t="shared" si="2"/>
        <v>-7.6399999999999912E-2</v>
      </c>
      <c r="G26">
        <f t="shared" si="6"/>
        <v>-5.4100000000000037E-2</v>
      </c>
      <c r="H26">
        <f t="shared" si="7"/>
        <v>-3.8800000000000001E-2</v>
      </c>
      <c r="I26">
        <f t="shared" si="8"/>
        <v>-1.2000000000000066E-3</v>
      </c>
      <c r="L26">
        <f t="shared" si="3"/>
        <v>9.7400000000000042E-2</v>
      </c>
      <c r="M26">
        <f t="shared" si="4"/>
        <v>0.27090000000000014</v>
      </c>
      <c r="N26">
        <f t="shared" si="5"/>
        <v>0.13639999999999997</v>
      </c>
    </row>
    <row r="27" spans="1:14">
      <c r="B27">
        <f t="shared" si="0"/>
        <v>3.8925000000000001</v>
      </c>
      <c r="C27">
        <f t="shared" si="1"/>
        <v>6.0100000000000042E-2</v>
      </c>
      <c r="D27">
        <f t="shared" si="2"/>
        <v>-5.7599999999999985E-2</v>
      </c>
      <c r="G27">
        <f t="shared" si="6"/>
        <v>-6.0000000000000053E-2</v>
      </c>
      <c r="H27">
        <f t="shared" si="7"/>
        <v>-4.2600000000000027E-2</v>
      </c>
      <c r="I27">
        <f t="shared" si="8"/>
        <v>-2.1299999999999986E-2</v>
      </c>
      <c r="L27">
        <f t="shared" si="3"/>
        <v>0.11740000000000006</v>
      </c>
      <c r="M27">
        <f t="shared" si="4"/>
        <v>5.7400000000000118E-2</v>
      </c>
      <c r="N27">
        <f t="shared" si="5"/>
        <v>9.7599999999999965E-2</v>
      </c>
    </row>
    <row r="28" spans="1:14">
      <c r="B28">
        <f t="shared" si="0"/>
        <v>5.0583999999999998</v>
      </c>
      <c r="C28">
        <f t="shared" si="1"/>
        <v>3.7499999999999978E-2</v>
      </c>
      <c r="D28">
        <f t="shared" si="2"/>
        <v>-0.13639999999999997</v>
      </c>
      <c r="G28">
        <f t="shared" si="6"/>
        <v>3.3699999999999841E-2</v>
      </c>
      <c r="H28">
        <f t="shared" si="7"/>
        <v>5.5099999999999982E-2</v>
      </c>
      <c r="I28">
        <f t="shared" si="8"/>
        <v>1.8800000000000011E-2</v>
      </c>
      <c r="L28">
        <f t="shared" si="3"/>
        <v>0.50459999999999994</v>
      </c>
      <c r="M28">
        <f t="shared" si="4"/>
        <v>0.17230000000000012</v>
      </c>
      <c r="N28">
        <f t="shared" si="5"/>
        <v>0.17399999999999999</v>
      </c>
    </row>
    <row r="29" spans="1:14">
      <c r="B29">
        <f t="shared" si="0"/>
        <v>5.9168000000000003</v>
      </c>
      <c r="C29">
        <f t="shared" si="1"/>
        <v>3.8800000000000057E-2</v>
      </c>
      <c r="D29">
        <f t="shared" si="2"/>
        <v>-0.11639999999999995</v>
      </c>
      <c r="G29">
        <f t="shared" si="6"/>
        <v>-2.0999999999999908E-3</v>
      </c>
      <c r="H29">
        <f t="shared" si="7"/>
        <v>-4.1300000000000003E-2</v>
      </c>
      <c r="I29">
        <f t="shared" si="8"/>
        <v>-4.1300000000000003E-2</v>
      </c>
      <c r="L29">
        <f t="shared" si="3"/>
        <v>0.54449999999999998</v>
      </c>
      <c r="M29">
        <f t="shared" si="4"/>
        <v>0.17349999999999999</v>
      </c>
      <c r="N29">
        <f t="shared" si="5"/>
        <v>0.17399999999999999</v>
      </c>
    </row>
    <row r="30" spans="1:14">
      <c r="B30">
        <f t="shared" si="0"/>
        <v>6.3678999999999997</v>
      </c>
      <c r="C30">
        <f t="shared" si="1"/>
        <v>5.8799999999999963E-2</v>
      </c>
      <c r="D30">
        <f t="shared" si="2"/>
        <v>-9.639999999999993E-2</v>
      </c>
      <c r="G30">
        <f t="shared" si="6"/>
        <v>5.2999999999999936E-2</v>
      </c>
      <c r="H30">
        <f t="shared" si="7"/>
        <v>5.6299999999999961E-2</v>
      </c>
      <c r="I30">
        <f t="shared" si="8"/>
        <v>7.7600000000000002E-2</v>
      </c>
      <c r="L30">
        <f t="shared" si="3"/>
        <v>0.62319999999999998</v>
      </c>
      <c r="M30">
        <f t="shared" si="4"/>
        <v>0.13480000000000003</v>
      </c>
      <c r="N30">
        <f t="shared" si="5"/>
        <v>0.23409999999999997</v>
      </c>
    </row>
    <row r="31" spans="1:14">
      <c r="B31">
        <f t="shared" si="0"/>
        <v>6.6003999999999996</v>
      </c>
      <c r="C31">
        <f t="shared" si="1"/>
        <v>3.7499999999999978E-2</v>
      </c>
      <c r="D31">
        <f t="shared" si="2"/>
        <v>-0.1552</v>
      </c>
      <c r="G31">
        <f t="shared" si="6"/>
        <v>3.620000000000001E-2</v>
      </c>
      <c r="H31">
        <f t="shared" si="7"/>
        <v>-2.1299999999999986E-2</v>
      </c>
      <c r="I31">
        <f t="shared" si="8"/>
        <v>5.8799999999999991E-2</v>
      </c>
      <c r="L31">
        <f t="shared" si="3"/>
        <v>0.70069999999999999</v>
      </c>
      <c r="M31">
        <f t="shared" si="4"/>
        <v>0.19350000000000001</v>
      </c>
      <c r="N31">
        <f t="shared" si="5"/>
        <v>0.33169999999999994</v>
      </c>
    </row>
    <row r="32" spans="1:14">
      <c r="B32">
        <f t="shared" si="0"/>
        <v>6.6773999999999996</v>
      </c>
      <c r="C32">
        <f t="shared" si="1"/>
        <v>5.7599999999999985E-2</v>
      </c>
      <c r="D32">
        <f t="shared" si="2"/>
        <v>9.8899999999999988E-2</v>
      </c>
      <c r="G32">
        <f t="shared" si="6"/>
        <v>0.19119999999999981</v>
      </c>
      <c r="H32">
        <f t="shared" si="7"/>
        <v>4.0099999999999969E-2</v>
      </c>
      <c r="I32">
        <f t="shared" si="8"/>
        <v>0.33289999999999997</v>
      </c>
      <c r="L32">
        <f t="shared" si="3"/>
        <v>0.72060000000000002</v>
      </c>
      <c r="M32">
        <f t="shared" si="4"/>
        <v>0.29090000000000016</v>
      </c>
      <c r="N32">
        <f t="shared" si="5"/>
        <v>0.87880000000000003</v>
      </c>
    </row>
    <row r="33" spans="2:14">
      <c r="G33">
        <f t="shared" si="6"/>
        <v>0.25119999999999987</v>
      </c>
      <c r="H33">
        <f t="shared" si="7"/>
        <v>3.7599999999999967E-2</v>
      </c>
      <c r="I33">
        <f t="shared" si="8"/>
        <v>0.4093</v>
      </c>
    </row>
    <row r="34" spans="2:14">
      <c r="B34" s="10">
        <f>B19/4.8297</f>
        <v>0</v>
      </c>
      <c r="C34" s="10">
        <f>C19/7.4371</f>
        <v>0</v>
      </c>
      <c r="D34" s="10">
        <f>D19/4.9375</f>
        <v>0</v>
      </c>
      <c r="E34" s="10"/>
      <c r="F34" s="10"/>
      <c r="G34">
        <f t="shared" si="6"/>
        <v>1.2283999999999999</v>
      </c>
      <c r="H34">
        <f t="shared" si="7"/>
        <v>0.13519999999999999</v>
      </c>
      <c r="I34">
        <f t="shared" si="8"/>
        <v>0.99880000000000002</v>
      </c>
      <c r="K34" s="10"/>
      <c r="L34" s="10">
        <f>L19/4.248</f>
        <v>0</v>
      </c>
      <c r="M34" s="10">
        <f>M19/7.4165</f>
        <v>0</v>
      </c>
      <c r="N34" s="10">
        <f>N19/6.4318</f>
        <v>0</v>
      </c>
    </row>
    <row r="35" spans="2:14">
      <c r="B35" s="10">
        <f t="shared" ref="B35:B49" si="9">B20/4.8297</f>
        <v>0</v>
      </c>
      <c r="C35" s="10">
        <f t="shared" ref="C35:C47" si="10">C20/7.4371</f>
        <v>2.6892202605854456E-3</v>
      </c>
      <c r="D35" s="10">
        <f t="shared" ref="D35:D47" si="11">D20/4.9375</f>
        <v>-3.5443037974683465E-3</v>
      </c>
      <c r="E35" s="10"/>
      <c r="F35" s="10"/>
      <c r="K35" s="10"/>
      <c r="L35" s="10">
        <f t="shared" ref="L35:L47" si="12">L20/4.248</f>
        <v>8.5216572504708109E-3</v>
      </c>
      <c r="M35" s="10">
        <f t="shared" ref="M35:M47" si="13">M20/7.4165</f>
        <v>5.042809950785424E-3</v>
      </c>
      <c r="N35" s="10">
        <f t="shared" ref="N35:N47" si="14">N20/6.4318</f>
        <v>8.753381635001091E-3</v>
      </c>
    </row>
    <row r="36" spans="2:14">
      <c r="B36" s="10">
        <f t="shared" si="9"/>
        <v>-8.0336252769323269E-3</v>
      </c>
      <c r="C36" s="10">
        <f t="shared" si="10"/>
        <v>-3.3615253257317321E-4</v>
      </c>
      <c r="D36" s="10">
        <f t="shared" si="11"/>
        <v>-1.1908860759493663E-2</v>
      </c>
      <c r="E36" s="10"/>
      <c r="F36" s="10"/>
      <c r="G36" s="10">
        <f>G20/7.8975</f>
        <v>0</v>
      </c>
      <c r="H36" s="10">
        <f>H20/3.66</f>
        <v>0</v>
      </c>
      <c r="I36" s="10">
        <f>I20/6.2292</f>
        <v>0</v>
      </c>
      <c r="K36" s="10"/>
      <c r="L36" s="10">
        <f t="shared" si="12"/>
        <v>2.3234463276836159E-2</v>
      </c>
      <c r="M36" s="10">
        <f t="shared" si="13"/>
        <v>1.043618957729389E-2</v>
      </c>
      <c r="N36" s="10">
        <f t="shared" si="14"/>
        <v>1.2267172486706671E-2</v>
      </c>
    </row>
    <row r="37" spans="2:14">
      <c r="B37" s="10">
        <f t="shared" si="9"/>
        <v>-3.8925813197506942E-3</v>
      </c>
      <c r="C37" s="10">
        <f t="shared" si="10"/>
        <v>-1.7479931693804949E-4</v>
      </c>
      <c r="D37" s="10">
        <f t="shared" si="11"/>
        <v>-1.1665822784810124E-2</v>
      </c>
      <c r="E37" s="10"/>
      <c r="F37" s="10"/>
      <c r="G37" s="10">
        <f>G21/7.8975</f>
        <v>-5.3814498258942679E-3</v>
      </c>
      <c r="H37" s="10">
        <f t="shared" ref="H37:H50" si="15">H21/3.66</f>
        <v>-5.1366120218579343E-3</v>
      </c>
      <c r="I37" s="10">
        <f t="shared" ref="I37:I50" si="16">I21/6.2292</f>
        <v>6.630064855840237E-3</v>
      </c>
      <c r="K37" s="10"/>
      <c r="L37" s="10">
        <f t="shared" si="12"/>
        <v>1.4124293785310747E-2</v>
      </c>
      <c r="M37" s="10">
        <f t="shared" si="13"/>
        <v>5.2180947886469597E-3</v>
      </c>
      <c r="N37" s="10">
        <f t="shared" si="14"/>
        <v>1.2267172486706671E-2</v>
      </c>
    </row>
    <row r="38" spans="2:14">
      <c r="B38" s="10">
        <f t="shared" si="9"/>
        <v>-1.8220593411598896E-3</v>
      </c>
      <c r="C38" s="10">
        <f t="shared" si="10"/>
        <v>2.6892202605854456E-3</v>
      </c>
      <c r="D38" s="10">
        <f t="shared" si="11"/>
        <v>-1.1665822784810124E-2</v>
      </c>
      <c r="E38" s="10"/>
      <c r="F38" s="10"/>
      <c r="G38" s="10">
        <f>G22/7.8975</f>
        <v>-7.7492877492877678E-3</v>
      </c>
      <c r="H38" s="10">
        <f t="shared" si="15"/>
        <v>-2.0874316939890714E-2</v>
      </c>
      <c r="I38" s="10">
        <f t="shared" si="16"/>
        <v>0</v>
      </c>
      <c r="K38" s="10"/>
      <c r="L38" s="10">
        <f t="shared" si="12"/>
        <v>1.4124293785310747E-2</v>
      </c>
      <c r="M38" s="10">
        <f t="shared" si="13"/>
        <v>-8.0900694397626691E-3</v>
      </c>
      <c r="N38" s="10">
        <f t="shared" si="14"/>
        <v>1.2065051773997948E-2</v>
      </c>
    </row>
    <row r="39" spans="2:14">
      <c r="B39" s="10">
        <f t="shared" si="9"/>
        <v>5.176304946477127E-4</v>
      </c>
      <c r="C39" s="10">
        <f t="shared" si="10"/>
        <v>-1.7479931693804949E-4</v>
      </c>
      <c r="D39" s="10">
        <f t="shared" si="11"/>
        <v>-1.9260759493670877E-2</v>
      </c>
      <c r="E39" s="10"/>
      <c r="F39" s="10"/>
      <c r="G39" s="10">
        <f>G23/7.8975</f>
        <v>-2.8490028490028726E-3</v>
      </c>
      <c r="H39" s="10">
        <f t="shared" si="15"/>
        <v>-5.819672131147537E-3</v>
      </c>
      <c r="I39" s="10">
        <f t="shared" si="16"/>
        <v>-1.9264110961279244E-4</v>
      </c>
      <c r="K39" s="10"/>
      <c r="L39" s="10">
        <f t="shared" si="12"/>
        <v>1.8526365348399243E-2</v>
      </c>
      <c r="M39" s="10">
        <f t="shared" si="13"/>
        <v>-2.696689813254233E-3</v>
      </c>
      <c r="N39" s="10">
        <f t="shared" si="14"/>
        <v>1.2267172486706671E-2</v>
      </c>
    </row>
    <row r="40" spans="2:14">
      <c r="B40" s="10">
        <f t="shared" si="9"/>
        <v>-1.8220593411598896E-3</v>
      </c>
      <c r="C40" s="10">
        <f t="shared" si="10"/>
        <v>2.1782684110742078E-3</v>
      </c>
      <c r="D40" s="10">
        <f t="shared" si="11"/>
        <v>-7.6151898734177145E-3</v>
      </c>
      <c r="E40" s="10"/>
      <c r="F40" s="10"/>
      <c r="G40" s="10">
        <f>G24/7.8975</f>
        <v>-5.3814498258942679E-3</v>
      </c>
      <c r="H40" s="10">
        <f t="shared" si="15"/>
        <v>-1.0601092896174863E-2</v>
      </c>
      <c r="I40" s="10">
        <f t="shared" si="16"/>
        <v>3.2106851602131882E-3</v>
      </c>
      <c r="K40" s="10"/>
      <c r="L40" s="10">
        <f t="shared" si="12"/>
        <v>4.4256120527307059E-3</v>
      </c>
      <c r="M40" s="10">
        <f t="shared" si="13"/>
        <v>-1.3146362839614362E-2</v>
      </c>
      <c r="N40" s="10">
        <f t="shared" si="14"/>
        <v>3.9320252495413419E-2</v>
      </c>
    </row>
    <row r="41" spans="2:14">
      <c r="B41" s="10">
        <f t="shared" si="9"/>
        <v>3.7103753856347191E-2</v>
      </c>
      <c r="C41" s="10">
        <f t="shared" si="10"/>
        <v>7.7449543504860743E-3</v>
      </c>
      <c r="D41" s="10">
        <f t="shared" si="11"/>
        <v>-1.5473417721518969E-2</v>
      </c>
      <c r="E41" s="10"/>
      <c r="F41" s="10"/>
      <c r="G41" s="10">
        <f>G25/7.8975</f>
        <v>-7.7492877492877678E-3</v>
      </c>
      <c r="H41" s="10">
        <f t="shared" si="15"/>
        <v>-1.0601092896174863E-2</v>
      </c>
      <c r="I41" s="10">
        <f t="shared" si="16"/>
        <v>0</v>
      </c>
      <c r="K41" s="10"/>
      <c r="L41" s="10">
        <f t="shared" si="12"/>
        <v>2.2928436911487767E-2</v>
      </c>
      <c r="M41" s="10">
        <f t="shared" si="13"/>
        <v>3.6526663520528573E-2</v>
      </c>
      <c r="N41" s="10">
        <f t="shared" si="14"/>
        <v>2.1207127087285046E-2</v>
      </c>
    </row>
    <row r="42" spans="2:14">
      <c r="B42" s="10">
        <f t="shared" si="9"/>
        <v>0.80595068016646998</v>
      </c>
      <c r="C42" s="10">
        <f t="shared" si="10"/>
        <v>8.0811068830592622E-3</v>
      </c>
      <c r="D42" s="10">
        <f t="shared" si="11"/>
        <v>-1.1665822784810124E-2</v>
      </c>
      <c r="E42" s="10"/>
      <c r="F42" s="10"/>
      <c r="G42" s="10">
        <f>G26/7.8975</f>
        <v>-6.8502690724912994E-3</v>
      </c>
      <c r="H42" s="10">
        <f t="shared" si="15"/>
        <v>-1.0601092896174863E-2</v>
      </c>
      <c r="I42" s="10">
        <f t="shared" si="16"/>
        <v>-1.9264110961279244E-4</v>
      </c>
      <c r="K42" s="10"/>
      <c r="L42" s="10">
        <f t="shared" si="12"/>
        <v>2.7636534839924683E-2</v>
      </c>
      <c r="M42" s="10">
        <f t="shared" si="13"/>
        <v>7.7394997640396574E-3</v>
      </c>
      <c r="N42" s="10">
        <f t="shared" si="14"/>
        <v>1.5174601200286074E-2</v>
      </c>
    </row>
    <row r="43" spans="2:14">
      <c r="B43" s="10">
        <f t="shared" si="9"/>
        <v>1.0473528376503716</v>
      </c>
      <c r="C43" s="10">
        <f t="shared" si="10"/>
        <v>5.0422879885977032E-3</v>
      </c>
      <c r="D43" s="10">
        <f t="shared" si="11"/>
        <v>-2.7625316455696197E-2</v>
      </c>
      <c r="E43" s="10"/>
      <c r="F43" s="10"/>
      <c r="G43" s="10">
        <f>G27/7.8975</f>
        <v>-7.5973409306742705E-3</v>
      </c>
      <c r="H43" s="10">
        <f t="shared" si="15"/>
        <v>-1.163934426229509E-2</v>
      </c>
      <c r="I43" s="10">
        <f t="shared" si="16"/>
        <v>-3.4193796956270449E-3</v>
      </c>
      <c r="K43" s="10"/>
      <c r="L43" s="10">
        <f t="shared" si="12"/>
        <v>0.11878531073446326</v>
      </c>
      <c r="M43" s="10">
        <f t="shared" si="13"/>
        <v>2.3231982741185212E-2</v>
      </c>
      <c r="N43" s="10">
        <f t="shared" si="14"/>
        <v>2.7053080008706737E-2</v>
      </c>
    </row>
    <row r="44" spans="2:14">
      <c r="B44" s="10">
        <f t="shared" si="9"/>
        <v>1.2250864442926062</v>
      </c>
      <c r="C44" s="10">
        <f t="shared" si="10"/>
        <v>5.2170873055357673E-3</v>
      </c>
      <c r="D44" s="10">
        <f t="shared" si="11"/>
        <v>-2.3574683544303789E-2</v>
      </c>
      <c r="E44" s="10"/>
      <c r="F44" s="10"/>
      <c r="G44" s="10">
        <f>G28/7.8975</f>
        <v>4.2671731560620253E-3</v>
      </c>
      <c r="H44" s="10">
        <f t="shared" si="15"/>
        <v>1.5054644808743163E-2</v>
      </c>
      <c r="I44" s="10">
        <f t="shared" si="16"/>
        <v>3.0180440506004003E-3</v>
      </c>
      <c r="K44" s="10"/>
      <c r="L44" s="10">
        <f t="shared" si="12"/>
        <v>0.12817796610169491</v>
      </c>
      <c r="M44" s="10">
        <f t="shared" si="13"/>
        <v>2.3393784129980447E-2</v>
      </c>
      <c r="N44" s="10">
        <f t="shared" si="14"/>
        <v>2.7053080008706737E-2</v>
      </c>
    </row>
    <row r="45" spans="2:14">
      <c r="B45" s="10">
        <f t="shared" si="9"/>
        <v>1.3184876907468372</v>
      </c>
      <c r="C45" s="10">
        <f t="shared" si="10"/>
        <v>7.9063075661211981E-3</v>
      </c>
      <c r="D45" s="10">
        <f t="shared" si="11"/>
        <v>-1.9524050632911377E-2</v>
      </c>
      <c r="E45" s="10"/>
      <c r="F45" s="10"/>
      <c r="G45" s="10">
        <f>G29/7.8975</f>
        <v>-2.659069325735981E-4</v>
      </c>
      <c r="H45" s="10">
        <f t="shared" si="15"/>
        <v>-1.1284153005464481E-2</v>
      </c>
      <c r="I45" s="10">
        <f t="shared" si="16"/>
        <v>-6.630064855840237E-3</v>
      </c>
      <c r="K45" s="10"/>
      <c r="L45" s="10">
        <f t="shared" si="12"/>
        <v>0.14670433145009415</v>
      </c>
      <c r="M45" s="10">
        <f t="shared" si="13"/>
        <v>1.8175689341333515E-2</v>
      </c>
      <c r="N45" s="10">
        <f t="shared" si="14"/>
        <v>3.6397276034702566E-2</v>
      </c>
    </row>
    <row r="46" spans="2:14">
      <c r="B46" s="10">
        <f t="shared" si="9"/>
        <v>1.3666273267490734</v>
      </c>
      <c r="C46" s="10">
        <f t="shared" si="10"/>
        <v>5.0422879885977032E-3</v>
      </c>
      <c r="D46" s="10">
        <f t="shared" si="11"/>
        <v>-3.1432911392405068E-2</v>
      </c>
      <c r="E46" s="10"/>
      <c r="F46" s="10"/>
      <c r="G46" s="10">
        <f>G30/7.8975</f>
        <v>6.7109844887622587E-3</v>
      </c>
      <c r="H46" s="10">
        <f t="shared" si="15"/>
        <v>1.5382513661202175E-2</v>
      </c>
      <c r="I46" s="10">
        <f t="shared" si="16"/>
        <v>1.2457458421627177E-2</v>
      </c>
      <c r="K46" s="10"/>
      <c r="L46" s="10">
        <f t="shared" si="12"/>
        <v>0.16494821092278719</v>
      </c>
      <c r="M46" s="10">
        <f t="shared" si="13"/>
        <v>2.6090473943234681E-2</v>
      </c>
      <c r="N46" s="10">
        <f t="shared" si="14"/>
        <v>5.1571877234988642E-2</v>
      </c>
    </row>
    <row r="47" spans="2:14">
      <c r="B47" s="10">
        <f t="shared" si="9"/>
        <v>1.3825703459842225</v>
      </c>
      <c r="C47" s="10">
        <f t="shared" si="10"/>
        <v>7.7449543504860743E-3</v>
      </c>
      <c r="D47" s="10">
        <f t="shared" si="11"/>
        <v>2.0030379746835442E-2</v>
      </c>
      <c r="E47" s="10"/>
      <c r="F47" s="10"/>
      <c r="G47" s="10">
        <f>G31/7.8975</f>
        <v>4.5837290281734739E-3</v>
      </c>
      <c r="H47" s="10">
        <f t="shared" si="15"/>
        <v>-5.819672131147537E-3</v>
      </c>
      <c r="I47" s="10">
        <f t="shared" si="16"/>
        <v>9.4394143710267754E-3</v>
      </c>
      <c r="K47" s="10"/>
      <c r="L47" s="10">
        <f t="shared" si="12"/>
        <v>0.16963276836158192</v>
      </c>
      <c r="M47" s="10">
        <f t="shared" si="13"/>
        <v>3.9223353333782802E-2</v>
      </c>
      <c r="N47" s="10">
        <f t="shared" si="14"/>
        <v>0.13663360179110048</v>
      </c>
    </row>
    <row r="48" spans="2:14">
      <c r="G48" s="10">
        <f>G32/7.8975</f>
        <v>2.4210193099081966E-2</v>
      </c>
      <c r="H48" s="10">
        <f t="shared" si="15"/>
        <v>1.0956284153005456E-2</v>
      </c>
      <c r="I48" s="10">
        <f t="shared" si="16"/>
        <v>5.3441854491748535E-2</v>
      </c>
    </row>
    <row r="49" spans="1:15">
      <c r="B49" s="9" t="s">
        <v>22</v>
      </c>
      <c r="C49" s="9"/>
      <c r="D49" s="9"/>
      <c r="G49" s="10">
        <f>G33/7.8975</f>
        <v>3.1807534029756238E-2</v>
      </c>
      <c r="H49" s="10">
        <f t="shared" si="15"/>
        <v>1.0273224043715837E-2</v>
      </c>
      <c r="I49" s="10">
        <f t="shared" si="16"/>
        <v>6.5706671803762925E-2</v>
      </c>
      <c r="L49" s="9" t="s">
        <v>23</v>
      </c>
      <c r="M49" s="9"/>
      <c r="N49" s="9"/>
    </row>
    <row r="50" spans="1:15" ht="64">
      <c r="A50" s="1" t="s">
        <v>0</v>
      </c>
      <c r="B50" s="3">
        <v>7.3323</v>
      </c>
      <c r="C50" s="3">
        <v>5.0419</v>
      </c>
      <c r="D50" s="2">
        <v>6.09</v>
      </c>
      <c r="G50" s="10">
        <f>G34/7.8975</f>
        <v>0.15554289332067109</v>
      </c>
      <c r="H50" s="10">
        <f t="shared" si="15"/>
        <v>3.6939890710382506E-2</v>
      </c>
      <c r="I50" s="10">
        <f t="shared" si="16"/>
        <v>0.1603416169010467</v>
      </c>
      <c r="J50" s="3">
        <v>4.9375</v>
      </c>
      <c r="L50" s="1" t="s">
        <v>0</v>
      </c>
      <c r="M50" s="2">
        <v>5.0835999999999997</v>
      </c>
      <c r="N50" s="3">
        <v>9.3095999999999997</v>
      </c>
      <c r="O50" s="3">
        <v>6.9801000000000002</v>
      </c>
    </row>
    <row r="51" spans="1:15">
      <c r="A51" s="4" t="s">
        <v>1</v>
      </c>
      <c r="B51" s="2" t="s">
        <v>2</v>
      </c>
      <c r="C51" s="3" t="s">
        <v>3</v>
      </c>
      <c r="D51" s="3" t="s">
        <v>4</v>
      </c>
      <c r="G51" s="4" t="s">
        <v>1</v>
      </c>
      <c r="H51" s="2" t="s">
        <v>2</v>
      </c>
      <c r="I51" s="3" t="s">
        <v>3</v>
      </c>
      <c r="J51" s="3" t="s">
        <v>4</v>
      </c>
      <c r="L51" s="4" t="s">
        <v>1</v>
      </c>
      <c r="M51" s="2" t="s">
        <v>2</v>
      </c>
      <c r="N51" s="3" t="s">
        <v>3</v>
      </c>
      <c r="O51" s="3" t="s">
        <v>4</v>
      </c>
    </row>
    <row r="52" spans="1:15">
      <c r="A52" s="5" t="s">
        <v>5</v>
      </c>
      <c r="B52" s="3">
        <v>-0.38879999999999998</v>
      </c>
      <c r="C52" s="3">
        <v>-1.2452000000000001</v>
      </c>
      <c r="D52" s="2">
        <v>0.28720000000000001</v>
      </c>
      <c r="G52" s="5" t="s">
        <v>5</v>
      </c>
      <c r="H52" s="2"/>
      <c r="I52" s="3"/>
      <c r="J52" s="3"/>
      <c r="L52" s="5" t="s">
        <v>5</v>
      </c>
      <c r="M52" s="2">
        <v>-0.1394</v>
      </c>
      <c r="N52" s="3">
        <v>-0.53449999999999998</v>
      </c>
      <c r="O52" s="3">
        <v>0.1132</v>
      </c>
    </row>
    <row r="53" spans="1:15">
      <c r="A53" s="6" t="s">
        <v>6</v>
      </c>
      <c r="B53" s="3">
        <v>-0.3926</v>
      </c>
      <c r="C53" s="3">
        <v>-1.22</v>
      </c>
      <c r="D53" s="2">
        <v>0.25480000000000003</v>
      </c>
      <c r="G53" s="6" t="s">
        <v>6</v>
      </c>
      <c r="H53" s="2"/>
      <c r="I53" s="3"/>
      <c r="J53" s="3"/>
      <c r="L53" s="6" t="s">
        <v>6</v>
      </c>
      <c r="M53" s="2">
        <v>-0.1394</v>
      </c>
      <c r="N53" s="3">
        <v>-0.59319999999999995</v>
      </c>
      <c r="O53" s="3">
        <v>0.13320000000000001</v>
      </c>
    </row>
    <row r="54" spans="1:15">
      <c r="A54" s="6" t="s">
        <v>7</v>
      </c>
      <c r="B54" s="3">
        <v>-0.38629999999999998</v>
      </c>
      <c r="C54" s="3">
        <v>-1.2150000000000001</v>
      </c>
      <c r="D54" s="2">
        <v>0.28599999999999998</v>
      </c>
      <c r="G54" s="6" t="s">
        <v>7</v>
      </c>
      <c r="H54" s="2"/>
      <c r="I54" s="3"/>
      <c r="J54" s="3"/>
      <c r="L54" s="6" t="s">
        <v>7</v>
      </c>
      <c r="M54" s="2">
        <v>-9.8199999999999996E-2</v>
      </c>
      <c r="N54" s="3">
        <v>-0.57189999999999996</v>
      </c>
      <c r="O54" s="3">
        <v>0.13450000000000001</v>
      </c>
    </row>
    <row r="55" spans="1:15">
      <c r="A55" s="7" t="s">
        <v>8</v>
      </c>
      <c r="B55" s="3">
        <v>-0.38879999999999998</v>
      </c>
      <c r="C55" s="3">
        <v>-1.266</v>
      </c>
      <c r="D55" s="2">
        <v>0.26100000000000001</v>
      </c>
      <c r="G55" s="7" t="s">
        <v>8</v>
      </c>
      <c r="H55" s="2"/>
      <c r="I55" s="3"/>
      <c r="J55" s="3"/>
      <c r="L55" s="7" t="s">
        <v>8</v>
      </c>
      <c r="M55" s="2">
        <v>-4.07E-2</v>
      </c>
      <c r="N55" s="3">
        <v>-0.59440000000000004</v>
      </c>
      <c r="O55" s="3">
        <v>0.1132</v>
      </c>
    </row>
    <row r="56" spans="1:15">
      <c r="A56" s="7" t="s">
        <v>9</v>
      </c>
      <c r="B56" s="3">
        <v>8.1500000000000003E-2</v>
      </c>
      <c r="C56" s="3">
        <v>-1.2262999999999999</v>
      </c>
      <c r="D56" s="2">
        <v>0.32590000000000002</v>
      </c>
      <c r="G56" s="7" t="s">
        <v>9</v>
      </c>
      <c r="H56" s="2"/>
      <c r="I56" s="3"/>
      <c r="J56" s="3"/>
      <c r="L56" s="7" t="s">
        <v>9</v>
      </c>
      <c r="M56" s="2">
        <v>3.5499999999999997E-2</v>
      </c>
      <c r="N56" s="3">
        <v>-0.59189999999999998</v>
      </c>
      <c r="O56" s="3">
        <v>9.3100000000000002E-2</v>
      </c>
    </row>
    <row r="57" spans="1:15">
      <c r="A57" s="7" t="s">
        <v>10</v>
      </c>
      <c r="B57" s="3">
        <v>3.0663</v>
      </c>
      <c r="C57" s="3">
        <v>-1.2704</v>
      </c>
      <c r="D57" s="2">
        <v>0.24979999999999999</v>
      </c>
      <c r="G57" s="7" t="s">
        <v>10</v>
      </c>
      <c r="H57" s="2"/>
      <c r="I57" s="3"/>
      <c r="J57" s="3"/>
      <c r="L57" s="7" t="s">
        <v>10</v>
      </c>
      <c r="M57" s="2">
        <v>7.4200000000000002E-2</v>
      </c>
      <c r="N57" s="3">
        <v>-0.53449999999999998</v>
      </c>
      <c r="O57" s="3">
        <v>0.1132</v>
      </c>
    </row>
    <row r="58" spans="1:15">
      <c r="A58" s="7" t="s">
        <v>11</v>
      </c>
      <c r="B58" s="3">
        <v>6.2012</v>
      </c>
      <c r="C58" s="3">
        <v>-1.2490000000000001</v>
      </c>
      <c r="D58" s="2">
        <v>0.21360000000000001</v>
      </c>
      <c r="G58" s="7" t="s">
        <v>11</v>
      </c>
      <c r="H58" s="2"/>
      <c r="I58" s="3"/>
      <c r="J58" s="3"/>
      <c r="L58" s="7" t="s">
        <v>11</v>
      </c>
      <c r="M58" s="2">
        <v>7.2900000000000006E-2</v>
      </c>
      <c r="N58" s="3">
        <v>-0.63060000000000005</v>
      </c>
      <c r="O58" s="3">
        <v>1.43E-2</v>
      </c>
    </row>
    <row r="59" spans="1:15">
      <c r="A59" s="7" t="s">
        <v>12</v>
      </c>
      <c r="B59" s="3">
        <v>7.7182000000000004</v>
      </c>
      <c r="C59" s="3">
        <v>-1.2754000000000001</v>
      </c>
      <c r="D59" s="2">
        <v>6.7599999999999993E-2</v>
      </c>
      <c r="G59" s="7" t="s">
        <v>12</v>
      </c>
      <c r="H59" s="2"/>
      <c r="I59" s="3"/>
      <c r="J59" s="3"/>
      <c r="L59" s="7" t="s">
        <v>12</v>
      </c>
      <c r="M59" s="2">
        <v>0.15290000000000001</v>
      </c>
      <c r="N59" s="3">
        <v>-0.53320000000000001</v>
      </c>
      <c r="O59" s="3">
        <v>0.17199999999999999</v>
      </c>
    </row>
    <row r="60" spans="1:15">
      <c r="A60" s="7" t="s">
        <v>13</v>
      </c>
      <c r="B60" s="3">
        <v>8.7573000000000008</v>
      </c>
      <c r="C60" s="3">
        <v>-1.2603</v>
      </c>
      <c r="D60" s="2">
        <v>-3.7199999999999997E-2</v>
      </c>
      <c r="G60" s="7" t="s">
        <v>13</v>
      </c>
      <c r="H60" s="2"/>
      <c r="I60" s="3"/>
      <c r="J60" s="3"/>
      <c r="L60" s="7" t="s">
        <v>13</v>
      </c>
      <c r="M60" s="2">
        <v>0.2303</v>
      </c>
      <c r="N60" s="3">
        <v>-0.57189999999999996</v>
      </c>
      <c r="O60" s="3">
        <v>0.17199999999999999</v>
      </c>
    </row>
    <row r="61" spans="1:15">
      <c r="A61" s="7" t="s">
        <v>14</v>
      </c>
      <c r="B61" s="3">
        <v>9.6121999999999996</v>
      </c>
      <c r="C61" s="8">
        <v>-1.2276</v>
      </c>
      <c r="D61" s="8">
        <v>-1.52E-2</v>
      </c>
      <c r="G61" s="7" t="s">
        <v>14</v>
      </c>
      <c r="H61" s="8"/>
      <c r="I61" s="8"/>
      <c r="J61" s="3"/>
      <c r="L61" s="7" t="s">
        <v>14</v>
      </c>
      <c r="M61" s="8">
        <v>0.3664</v>
      </c>
      <c r="N61" s="8">
        <v>-0.55200000000000005</v>
      </c>
      <c r="O61" s="3">
        <v>0.17080000000000001</v>
      </c>
    </row>
    <row r="62" spans="1:15">
      <c r="A62" s="7" t="s">
        <v>15</v>
      </c>
      <c r="B62" s="3">
        <v>9.8909000000000002</v>
      </c>
      <c r="C62" s="3">
        <v>-1.2049000000000001</v>
      </c>
      <c r="D62" s="2">
        <v>-0.1021</v>
      </c>
      <c r="G62" s="7" t="s">
        <v>15</v>
      </c>
      <c r="H62" s="2"/>
      <c r="I62" s="3"/>
      <c r="J62" s="3"/>
      <c r="L62" s="7" t="s">
        <v>15</v>
      </c>
      <c r="M62" s="2">
        <v>0.5625</v>
      </c>
      <c r="N62" s="3">
        <v>-0.61309999999999998</v>
      </c>
      <c r="O62" s="3">
        <v>0.21079999999999999</v>
      </c>
    </row>
    <row r="63" spans="1:15">
      <c r="A63" s="7" t="s">
        <v>16</v>
      </c>
      <c r="B63" s="3">
        <v>10.177199999999999</v>
      </c>
      <c r="C63" s="3">
        <v>-1.2325999999999999</v>
      </c>
      <c r="D63" s="2">
        <v>-0.23810000000000001</v>
      </c>
      <c r="G63" s="7" t="s">
        <v>16</v>
      </c>
      <c r="H63" s="2"/>
      <c r="I63" s="3"/>
      <c r="J63" s="3"/>
      <c r="L63" s="7" t="s">
        <v>16</v>
      </c>
      <c r="M63" s="2">
        <v>0.54279999999999995</v>
      </c>
      <c r="N63" s="3">
        <v>-0.68930000000000002</v>
      </c>
      <c r="O63" s="3">
        <v>0.32850000000000001</v>
      </c>
    </row>
    <row r="64" spans="1:15">
      <c r="A64" s="7" t="s">
        <v>17</v>
      </c>
      <c r="B64" s="3">
        <v>10.363799999999999</v>
      </c>
      <c r="C64" s="3">
        <v>-1.2213000000000001</v>
      </c>
      <c r="D64" s="2">
        <v>-0.18690000000000001</v>
      </c>
      <c r="G64" s="7" t="s">
        <v>17</v>
      </c>
      <c r="H64" s="2"/>
      <c r="I64" s="3"/>
      <c r="J64" s="3"/>
      <c r="L64" s="7" t="s">
        <v>17</v>
      </c>
      <c r="M64" s="2">
        <v>0.48259999999999997</v>
      </c>
      <c r="N64" s="3">
        <v>-0.55320000000000003</v>
      </c>
      <c r="O64" s="3">
        <v>0.54379999999999995</v>
      </c>
    </row>
    <row r="65" spans="1:15">
      <c r="A65" s="7" t="s">
        <v>18</v>
      </c>
      <c r="B65" s="3">
        <v>10.632400000000001</v>
      </c>
      <c r="C65" s="3">
        <v>-1.2188000000000001</v>
      </c>
      <c r="D65" s="2">
        <v>-0.1201</v>
      </c>
      <c r="G65" s="7" t="s">
        <v>18</v>
      </c>
      <c r="H65" s="2"/>
      <c r="I65" s="3"/>
      <c r="J65" s="3"/>
      <c r="L65" s="7" t="s">
        <v>18</v>
      </c>
      <c r="M65" s="2">
        <v>0.44640000000000002</v>
      </c>
      <c r="N65" s="3">
        <v>-0.51449999999999996</v>
      </c>
      <c r="O65" s="3">
        <v>0.69779999999999998</v>
      </c>
    </row>
    <row r="67" spans="1:15">
      <c r="B67">
        <f>B52-(-0.3888)</f>
        <v>0</v>
      </c>
      <c r="C67">
        <f>C52-(-1.2452)</f>
        <v>0</v>
      </c>
      <c r="D67">
        <f>(D52-0.2872)/6.09</f>
        <v>0</v>
      </c>
    </row>
    <row r="68" spans="1:15">
      <c r="B68">
        <f t="shared" ref="B68:B80" si="17">B53-(-0.3888)</f>
        <v>-3.8000000000000256E-3</v>
      </c>
      <c r="C68">
        <f>C53-(-1.2452)</f>
        <v>2.5200000000000111E-2</v>
      </c>
      <c r="D68">
        <f t="shared" ref="D68:D80" si="18">(D53-0.2872)/6.09</f>
        <v>-5.3201970443349728E-3</v>
      </c>
      <c r="M68">
        <f>M52-(-0.1394)</f>
        <v>0</v>
      </c>
      <c r="N68">
        <f>N52-(-0.5345)</f>
        <v>0</v>
      </c>
      <c r="O68">
        <f>O52-0.1132</f>
        <v>0</v>
      </c>
    </row>
    <row r="69" spans="1:15">
      <c r="B69">
        <f t="shared" si="17"/>
        <v>2.5000000000000022E-3</v>
      </c>
      <c r="C69">
        <f t="shared" ref="C69:C80" si="19">C54-(-1.2452)</f>
        <v>3.0200000000000005E-2</v>
      </c>
      <c r="D69">
        <f t="shared" si="18"/>
        <v>-1.9704433497537511E-4</v>
      </c>
      <c r="M69">
        <f t="shared" ref="M69:M82" si="20">M53-(-0.1394)</f>
        <v>0</v>
      </c>
      <c r="N69">
        <f t="shared" ref="N69:N81" si="21">N53-(-0.5345)</f>
        <v>-5.8699999999999974E-2</v>
      </c>
      <c r="O69">
        <f t="shared" ref="O69:O81" si="22">O53-0.1132</f>
        <v>2.0000000000000018E-2</v>
      </c>
    </row>
    <row r="70" spans="1:15">
      <c r="B70">
        <f t="shared" si="17"/>
        <v>0</v>
      </c>
      <c r="C70">
        <f t="shared" si="19"/>
        <v>-2.079999999999993E-2</v>
      </c>
      <c r="D70">
        <f t="shared" si="18"/>
        <v>-4.3021346469622338E-3</v>
      </c>
      <c r="M70">
        <f t="shared" si="20"/>
        <v>4.1200000000000001E-2</v>
      </c>
      <c r="N70">
        <f t="shared" si="21"/>
        <v>-3.7399999999999989E-2</v>
      </c>
      <c r="O70">
        <f t="shared" si="22"/>
        <v>2.1300000000000013E-2</v>
      </c>
    </row>
    <row r="71" spans="1:15">
      <c r="B71">
        <f t="shared" si="17"/>
        <v>0.4703</v>
      </c>
      <c r="C71">
        <f t="shared" si="19"/>
        <v>1.8900000000000139E-2</v>
      </c>
      <c r="D71">
        <f t="shared" si="18"/>
        <v>6.3546798029556675E-3</v>
      </c>
      <c r="M71">
        <f t="shared" si="20"/>
        <v>9.8699999999999996E-2</v>
      </c>
      <c r="N71">
        <f t="shared" si="21"/>
        <v>-5.9900000000000064E-2</v>
      </c>
      <c r="O71">
        <f t="shared" si="22"/>
        <v>0</v>
      </c>
    </row>
    <row r="72" spans="1:15">
      <c r="B72">
        <f t="shared" si="17"/>
        <v>3.4550999999999998</v>
      </c>
      <c r="C72">
        <f t="shared" si="19"/>
        <v>-2.5199999999999889E-2</v>
      </c>
      <c r="D72">
        <f t="shared" si="18"/>
        <v>-6.1412151067323506E-3</v>
      </c>
      <c r="M72">
        <f t="shared" si="20"/>
        <v>0.1749</v>
      </c>
      <c r="N72">
        <f t="shared" si="21"/>
        <v>-5.7400000000000007E-2</v>
      </c>
      <c r="O72">
        <f t="shared" si="22"/>
        <v>-2.0099999999999993E-2</v>
      </c>
    </row>
    <row r="73" spans="1:15">
      <c r="B73">
        <f t="shared" si="17"/>
        <v>6.59</v>
      </c>
      <c r="C73">
        <f t="shared" si="19"/>
        <v>-3.8000000000000256E-3</v>
      </c>
      <c r="D73">
        <f t="shared" si="18"/>
        <v>-1.2085385878489327E-2</v>
      </c>
      <c r="M73">
        <f t="shared" si="20"/>
        <v>0.21360000000000001</v>
      </c>
      <c r="N73">
        <f t="shared" si="21"/>
        <v>0</v>
      </c>
      <c r="O73">
        <f t="shared" si="22"/>
        <v>0</v>
      </c>
    </row>
    <row r="74" spans="1:15">
      <c r="B74">
        <f t="shared" si="17"/>
        <v>8.1070000000000011</v>
      </c>
      <c r="C74">
        <f t="shared" si="19"/>
        <v>-3.0200000000000005E-2</v>
      </c>
      <c r="D74">
        <f t="shared" si="18"/>
        <v>-3.6059113300492614E-2</v>
      </c>
      <c r="M74">
        <f t="shared" si="20"/>
        <v>0.21229999999999999</v>
      </c>
      <c r="N74">
        <f t="shared" si="21"/>
        <v>-9.6100000000000074E-2</v>
      </c>
      <c r="O74">
        <f t="shared" si="22"/>
        <v>-9.8899999999999988E-2</v>
      </c>
    </row>
    <row r="75" spans="1:15">
      <c r="B75">
        <f t="shared" si="17"/>
        <v>9.1461000000000006</v>
      </c>
      <c r="C75">
        <f t="shared" si="19"/>
        <v>-1.5099999999999891E-2</v>
      </c>
      <c r="D75">
        <f t="shared" si="18"/>
        <v>-5.3267651888341545E-2</v>
      </c>
      <c r="M75">
        <f t="shared" si="20"/>
        <v>0.2923</v>
      </c>
      <c r="N75">
        <f t="shared" si="21"/>
        <v>1.2999999999999678E-3</v>
      </c>
      <c r="O75">
        <f t="shared" si="22"/>
        <v>5.8799999999999991E-2</v>
      </c>
    </row>
    <row r="76" spans="1:15">
      <c r="B76">
        <f t="shared" si="17"/>
        <v>10.000999999999999</v>
      </c>
      <c r="C76">
        <f t="shared" si="19"/>
        <v>1.760000000000006E-2</v>
      </c>
      <c r="D76">
        <f t="shared" si="18"/>
        <v>-4.9655172413793108E-2</v>
      </c>
      <c r="M76">
        <f t="shared" si="20"/>
        <v>0.36970000000000003</v>
      </c>
      <c r="N76">
        <f t="shared" si="21"/>
        <v>-3.7399999999999989E-2</v>
      </c>
      <c r="O76">
        <f t="shared" si="22"/>
        <v>5.8799999999999991E-2</v>
      </c>
    </row>
    <row r="77" spans="1:15">
      <c r="B77">
        <f t="shared" si="17"/>
        <v>10.2797</v>
      </c>
      <c r="C77">
        <f t="shared" si="19"/>
        <v>4.0300000000000002E-2</v>
      </c>
      <c r="D77">
        <f t="shared" si="18"/>
        <v>-6.3924466338259434E-2</v>
      </c>
      <c r="M77">
        <f t="shared" si="20"/>
        <v>0.50580000000000003</v>
      </c>
      <c r="N77">
        <f t="shared" si="21"/>
        <v>-1.7500000000000071E-2</v>
      </c>
      <c r="O77">
        <f t="shared" si="22"/>
        <v>5.7600000000000012E-2</v>
      </c>
    </row>
    <row r="78" spans="1:15">
      <c r="B78">
        <f t="shared" si="17"/>
        <v>10.565999999999999</v>
      </c>
      <c r="C78">
        <f t="shared" si="19"/>
        <v>1.2600000000000167E-2</v>
      </c>
      <c r="D78">
        <f t="shared" si="18"/>
        <v>-8.6256157635467984E-2</v>
      </c>
      <c r="M78">
        <f t="shared" si="20"/>
        <v>0.70189999999999997</v>
      </c>
      <c r="N78">
        <f t="shared" si="21"/>
        <v>-7.8600000000000003E-2</v>
      </c>
      <c r="O78">
        <f t="shared" si="22"/>
        <v>9.7599999999999992E-2</v>
      </c>
    </row>
    <row r="79" spans="1:15">
      <c r="B79">
        <f t="shared" si="17"/>
        <v>10.752599999999999</v>
      </c>
      <c r="C79">
        <f t="shared" si="19"/>
        <v>2.3900000000000032E-2</v>
      </c>
      <c r="D79">
        <f t="shared" si="18"/>
        <v>-7.7848932676518892E-2</v>
      </c>
      <c r="M79">
        <f t="shared" si="20"/>
        <v>0.68219999999999992</v>
      </c>
      <c r="N79">
        <f t="shared" si="21"/>
        <v>-0.15480000000000005</v>
      </c>
      <c r="O79">
        <f t="shared" si="22"/>
        <v>0.21530000000000002</v>
      </c>
    </row>
    <row r="80" spans="1:15">
      <c r="B80">
        <f t="shared" si="17"/>
        <v>11.0212</v>
      </c>
      <c r="C80">
        <f t="shared" si="19"/>
        <v>2.6399999999999979E-2</v>
      </c>
      <c r="D80">
        <f t="shared" si="18"/>
        <v>-6.6880131362889991E-2</v>
      </c>
      <c r="M80">
        <f t="shared" si="20"/>
        <v>0.622</v>
      </c>
      <c r="N80">
        <f t="shared" si="21"/>
        <v>-1.870000000000005E-2</v>
      </c>
      <c r="O80">
        <f t="shared" si="22"/>
        <v>0.43059999999999998</v>
      </c>
    </row>
    <row r="81" spans="2:15">
      <c r="M81">
        <f t="shared" si="20"/>
        <v>0.58579999999999999</v>
      </c>
      <c r="N81">
        <f t="shared" si="21"/>
        <v>2.0000000000000018E-2</v>
      </c>
      <c r="O81">
        <f t="shared" si="22"/>
        <v>0.58460000000000001</v>
      </c>
    </row>
    <row r="82" spans="2:15">
      <c r="B82" s="10">
        <f>B67/7.3323</f>
        <v>0</v>
      </c>
      <c r="C82" s="10">
        <f>C67/5.0419</f>
        <v>0</v>
      </c>
      <c r="D82" s="10">
        <f>D67/6.09</f>
        <v>0</v>
      </c>
    </row>
    <row r="83" spans="2:15">
      <c r="B83" s="10">
        <f t="shared" ref="B83:B95" si="23">B68/7.3323</f>
        <v>-5.1825484500089001E-4</v>
      </c>
      <c r="C83" s="10">
        <f t="shared" ref="C83:C95" si="24">C68/5.0419</f>
        <v>4.9981157896824826E-3</v>
      </c>
      <c r="D83" s="10">
        <f t="shared" ref="D83:D95" si="25">D68/6.09</f>
        <v>-8.7359557378242577E-4</v>
      </c>
    </row>
    <row r="84" spans="2:15">
      <c r="B84" s="10">
        <f t="shared" si="23"/>
        <v>3.4095713486900455E-4</v>
      </c>
      <c r="C84" s="10">
        <f t="shared" si="24"/>
        <v>5.9898054304924741E-3</v>
      </c>
      <c r="D84" s="10">
        <f t="shared" si="25"/>
        <v>-3.2355391621572266E-5</v>
      </c>
      <c r="M84" s="10">
        <f>M68/5.0836</f>
        <v>0</v>
      </c>
      <c r="N84" s="10">
        <f>N68/9.3096</f>
        <v>0</v>
      </c>
      <c r="O84" s="10">
        <f>O68/6.9801</f>
        <v>0</v>
      </c>
    </row>
    <row r="85" spans="2:15">
      <c r="B85" s="10">
        <f t="shared" si="23"/>
        <v>0</v>
      </c>
      <c r="C85" s="10">
        <f t="shared" si="24"/>
        <v>-4.1254289057696359E-3</v>
      </c>
      <c r="D85" s="10">
        <f t="shared" si="25"/>
        <v>-7.064260504043077E-4</v>
      </c>
      <c r="M85" s="10">
        <f t="shared" ref="M85:M98" si="26">M69/5.0836</f>
        <v>0</v>
      </c>
      <c r="N85" s="10">
        <f t="shared" ref="N85:N97" si="27">N69/9.3096</f>
        <v>-6.3053192403540407E-3</v>
      </c>
      <c r="O85" s="10">
        <f t="shared" ref="O85:O97" si="28">O69/6.9801</f>
        <v>2.8652884629160064E-3</v>
      </c>
    </row>
    <row r="86" spans="2:15">
      <c r="B86" s="10">
        <f t="shared" si="23"/>
        <v>6.4140856211557087E-2</v>
      </c>
      <c r="C86" s="10">
        <f t="shared" si="24"/>
        <v>3.7485868422618735E-3</v>
      </c>
      <c r="D86" s="10">
        <f t="shared" si="25"/>
        <v>1.0434613797956761E-3</v>
      </c>
      <c r="M86" s="10">
        <f t="shared" si="26"/>
        <v>8.1044928790620831E-3</v>
      </c>
      <c r="N86" s="10">
        <f t="shared" si="27"/>
        <v>-4.0173584257110926E-3</v>
      </c>
      <c r="O86" s="10">
        <f t="shared" si="28"/>
        <v>3.051532213005546E-3</v>
      </c>
    </row>
    <row r="87" spans="2:15">
      <c r="B87" s="10">
        <f t="shared" si="23"/>
        <v>0.47121639867435866</v>
      </c>
      <c r="C87" s="10">
        <f t="shared" si="24"/>
        <v>-4.9981157896824393E-3</v>
      </c>
      <c r="D87" s="10">
        <f t="shared" si="25"/>
        <v>-1.0084097055389739E-3</v>
      </c>
      <c r="M87" s="10">
        <f t="shared" si="26"/>
        <v>1.9415374931151152E-2</v>
      </c>
      <c r="N87" s="10">
        <f t="shared" si="27"/>
        <v>-6.434218441179005E-3</v>
      </c>
      <c r="O87" s="10">
        <f t="shared" si="28"/>
        <v>0</v>
      </c>
    </row>
    <row r="88" spans="2:15">
      <c r="B88" s="10">
        <f t="shared" si="23"/>
        <v>0.89876300751469518</v>
      </c>
      <c r="C88" s="10">
        <f t="shared" si="24"/>
        <v>-7.536841270156143E-4</v>
      </c>
      <c r="D88" s="10">
        <f t="shared" si="25"/>
        <v>-1.9844640194563758E-3</v>
      </c>
      <c r="M88" s="10">
        <f t="shared" si="26"/>
        <v>3.4404752537571803E-2</v>
      </c>
      <c r="N88" s="10">
        <f t="shared" si="27"/>
        <v>-6.1656784394603431E-3</v>
      </c>
      <c r="O88" s="10">
        <f t="shared" si="28"/>
        <v>-2.8796149052305832E-3</v>
      </c>
    </row>
    <row r="89" spans="2:15">
      <c r="B89" s="10">
        <f t="shared" si="23"/>
        <v>1.1056557969532073</v>
      </c>
      <c r="C89" s="10">
        <f t="shared" si="24"/>
        <v>-5.9898054304924741E-3</v>
      </c>
      <c r="D89" s="10">
        <f t="shared" si="25"/>
        <v>-5.9210366667475558E-3</v>
      </c>
      <c r="M89" s="10">
        <f t="shared" si="26"/>
        <v>4.2017467936108277E-2</v>
      </c>
      <c r="N89" s="10">
        <f t="shared" si="27"/>
        <v>0</v>
      </c>
      <c r="O89" s="10">
        <f t="shared" si="28"/>
        <v>0</v>
      </c>
    </row>
    <row r="90" spans="2:15">
      <c r="B90" s="10">
        <f t="shared" si="23"/>
        <v>1.2473712204901601</v>
      </c>
      <c r="C90" s="10">
        <f t="shared" si="24"/>
        <v>-2.9949027152462149E-3</v>
      </c>
      <c r="D90" s="10">
        <f t="shared" si="25"/>
        <v>-8.7467408683647857E-3</v>
      </c>
      <c r="M90" s="10">
        <f t="shared" si="26"/>
        <v>4.1761743646234951E-2</v>
      </c>
      <c r="N90" s="10">
        <f t="shared" si="27"/>
        <v>-1.0322677666065145E-2</v>
      </c>
      <c r="O90" s="10">
        <f t="shared" si="28"/>
        <v>-1.4168851449119639E-2</v>
      </c>
    </row>
    <row r="91" spans="2:15">
      <c r="B91" s="10">
        <f t="shared" si="23"/>
        <v>1.3639649223299646</v>
      </c>
      <c r="C91" s="10">
        <f t="shared" si="24"/>
        <v>3.4907475356512545E-3</v>
      </c>
      <c r="D91" s="10">
        <f t="shared" si="25"/>
        <v>-8.1535586886359781E-3</v>
      </c>
      <c r="M91" s="10">
        <f t="shared" si="26"/>
        <v>5.7498623023054536E-2</v>
      </c>
      <c r="N91" s="10">
        <f t="shared" si="27"/>
        <v>1.3964080089369767E-4</v>
      </c>
      <c r="O91" s="10">
        <f t="shared" si="28"/>
        <v>8.42394808097305E-3</v>
      </c>
    </row>
    <row r="92" spans="2:15">
      <c r="B92" s="10">
        <f t="shared" si="23"/>
        <v>1.4019748237251612</v>
      </c>
      <c r="C92" s="10">
        <f t="shared" si="24"/>
        <v>7.9930185049286971E-3</v>
      </c>
      <c r="D92" s="10">
        <f t="shared" si="25"/>
        <v>-1.0496628298564768E-2</v>
      </c>
      <c r="M92" s="10">
        <f t="shared" si="26"/>
        <v>7.2724053820127477E-2</v>
      </c>
      <c r="N92" s="10">
        <f t="shared" si="27"/>
        <v>-4.0173584257110926E-3</v>
      </c>
      <c r="O92" s="10">
        <f t="shared" si="28"/>
        <v>8.42394808097305E-3</v>
      </c>
    </row>
    <row r="93" spans="2:15">
      <c r="B93" s="10">
        <f t="shared" si="23"/>
        <v>1.4410212348103595</v>
      </c>
      <c r="C93" s="10">
        <f t="shared" si="24"/>
        <v>2.4990578948412634E-3</v>
      </c>
      <c r="D93" s="10">
        <f t="shared" si="25"/>
        <v>-1.4163572682342855E-2</v>
      </c>
      <c r="M93" s="10">
        <f t="shared" si="26"/>
        <v>9.9496419859941787E-2</v>
      </c>
      <c r="N93" s="10">
        <f t="shared" si="27"/>
        <v>-1.8797800120305998E-3</v>
      </c>
      <c r="O93" s="10">
        <f t="shared" si="28"/>
        <v>8.2520307731980928E-3</v>
      </c>
    </row>
    <row r="94" spans="2:15">
      <c r="B94" s="10">
        <f t="shared" si="23"/>
        <v>1.466470275356982</v>
      </c>
      <c r="C94" s="10">
        <f t="shared" si="24"/>
        <v>4.7402764830718645E-3</v>
      </c>
      <c r="D94" s="10">
        <f t="shared" si="25"/>
        <v>-1.2783075973155813E-2</v>
      </c>
      <c r="M94" s="10">
        <f t="shared" si="26"/>
        <v>0.13807144543237077</v>
      </c>
      <c r="N94" s="10">
        <f t="shared" si="27"/>
        <v>-8.4428976540345448E-3</v>
      </c>
      <c r="O94" s="10">
        <f t="shared" si="28"/>
        <v>1.3982607699030099E-2</v>
      </c>
    </row>
    <row r="95" spans="2:15">
      <c r="B95" s="10">
        <f t="shared" si="23"/>
        <v>1.503102709927308</v>
      </c>
      <c r="C95" s="10">
        <f t="shared" si="24"/>
        <v>5.2361213034768598E-3</v>
      </c>
      <c r="D95" s="10">
        <f t="shared" si="25"/>
        <v>-1.098195917288834E-2</v>
      </c>
      <c r="M95" s="10">
        <f t="shared" si="26"/>
        <v>0.13419623888582893</v>
      </c>
      <c r="N95" s="10">
        <f t="shared" si="27"/>
        <v>-1.6627996906419185E-2</v>
      </c>
      <c r="O95" s="10">
        <f t="shared" si="28"/>
        <v>3.0844830303290785E-2</v>
      </c>
    </row>
    <row r="96" spans="2:15">
      <c r="M96" s="10">
        <f t="shared" si="26"/>
        <v>0.12235423715477221</v>
      </c>
      <c r="N96" s="10">
        <f t="shared" si="27"/>
        <v>-2.0086792128555524E-3</v>
      </c>
      <c r="O96" s="10">
        <f t="shared" si="28"/>
        <v>6.1689660606581563E-2</v>
      </c>
    </row>
    <row r="97" spans="13:15">
      <c r="M97" s="10">
        <f t="shared" si="26"/>
        <v>0.11523329923676136</v>
      </c>
      <c r="N97" s="10">
        <f t="shared" si="27"/>
        <v>2.14832001374925E-3</v>
      </c>
      <c r="O97" s="10">
        <f t="shared" si="28"/>
        <v>8.3752381771034792E-2</v>
      </c>
    </row>
  </sheetData>
  <mergeCells count="5">
    <mergeCell ref="A1:D1"/>
    <mergeCell ref="F1:I1"/>
    <mergeCell ref="K1:N1"/>
    <mergeCell ref="B49:D49"/>
    <mergeCell ref="L49:N49"/>
  </mergeCells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2020-07-08T09:01:50Z</dcterms:created>
  <dcterms:modified xsi:type="dcterms:W3CDTF">2020-07-11T03:47:14Z</dcterms:modified>
</cp:coreProperties>
</file>