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NA\PhD Thesis\Dataset\"/>
    </mc:Choice>
  </mc:AlternateContent>
  <xr:revisionPtr revIDLastSave="0" documentId="13_ncr:1_{BA1776D5-7DEE-48E9-A768-9152F7266858}" xr6:coauthVersionLast="47" xr6:coauthVersionMax="47" xr10:uidLastSave="{00000000-0000-0000-0000-000000000000}"/>
  <bookViews>
    <workbookView xWindow="465" yWindow="45" windowWidth="24900" windowHeight="14910" activeTab="5" xr2:uid="{D8E197CA-73E5-4632-AEF7-E0DA39D0C26C}"/>
  </bookViews>
  <sheets>
    <sheet name="MGO-beef" sheetId="1" r:id="rId1"/>
    <sheet name="GO-beef" sheetId="2" r:id="rId2"/>
    <sheet name="MGO-Lys model" sheetId="5" r:id="rId3"/>
    <sheet name="GO-Lys model" sheetId="6" r:id="rId4"/>
    <sheet name="MGO- BSA model" sheetId="3" r:id="rId5"/>
    <sheet name="GO-BSA model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4" l="1"/>
  <c r="J40" i="4"/>
  <c r="J32" i="3"/>
  <c r="J3" i="3"/>
  <c r="K3" i="3" s="1"/>
  <c r="L3" i="3" s="1"/>
  <c r="K34" i="2"/>
  <c r="J57" i="4"/>
  <c r="K57" i="4" s="1"/>
  <c r="L57" i="4" s="1"/>
  <c r="J58" i="4"/>
  <c r="K58" i="4" s="1"/>
  <c r="L58" i="4" s="1"/>
  <c r="J59" i="4"/>
  <c r="K59" i="4" s="1"/>
  <c r="L59" i="4" s="1"/>
  <c r="J60" i="4"/>
  <c r="K60" i="4" s="1"/>
  <c r="L60" i="4" s="1"/>
  <c r="J61" i="4"/>
  <c r="K61" i="4" s="1"/>
  <c r="L61" i="4" s="1"/>
  <c r="J62" i="4"/>
  <c r="K62" i="4" s="1"/>
  <c r="L62" i="4" s="1"/>
  <c r="J63" i="4"/>
  <c r="K63" i="4" s="1"/>
  <c r="L63" i="4" s="1"/>
  <c r="J64" i="4"/>
  <c r="K64" i="4" s="1"/>
  <c r="L64" i="4" s="1"/>
  <c r="J65" i="4"/>
  <c r="K65" i="4" s="1"/>
  <c r="L65" i="4" s="1"/>
  <c r="J66" i="4"/>
  <c r="K66" i="4" s="1"/>
  <c r="L66" i="4" s="1"/>
  <c r="J67" i="4"/>
  <c r="K67" i="4" s="1"/>
  <c r="L67" i="4" s="1"/>
  <c r="J68" i="4"/>
  <c r="K68" i="4" s="1"/>
  <c r="L68" i="4" s="1"/>
  <c r="J69" i="4"/>
  <c r="K69" i="4" s="1"/>
  <c r="L69" i="4" s="1"/>
  <c r="J70" i="4"/>
  <c r="K70" i="4" s="1"/>
  <c r="L70" i="4" s="1"/>
  <c r="J71" i="4"/>
  <c r="K71" i="4" s="1"/>
  <c r="L71" i="4" s="1"/>
  <c r="J73" i="4"/>
  <c r="K73" i="4" s="1"/>
  <c r="L73" i="4" s="1"/>
  <c r="J74" i="4"/>
  <c r="K74" i="4" s="1"/>
  <c r="L74" i="4" s="1"/>
  <c r="J75" i="4"/>
  <c r="K75" i="4" s="1"/>
  <c r="L75" i="4" s="1"/>
  <c r="J76" i="4"/>
  <c r="K76" i="4" s="1"/>
  <c r="L76" i="4" s="1"/>
  <c r="J77" i="4"/>
  <c r="K77" i="4" s="1"/>
  <c r="L77" i="4" s="1"/>
  <c r="J78" i="4"/>
  <c r="K78" i="4" s="1"/>
  <c r="L78" i="4" s="1"/>
  <c r="J79" i="4"/>
  <c r="K79" i="4" s="1"/>
  <c r="L79" i="4" s="1"/>
  <c r="J80" i="4"/>
  <c r="K80" i="4" s="1"/>
  <c r="L80" i="4" s="1"/>
  <c r="J81" i="4"/>
  <c r="K81" i="4" s="1"/>
  <c r="L81" i="4" s="1"/>
  <c r="J82" i="4"/>
  <c r="K82" i="4" s="1"/>
  <c r="L82" i="4" s="1"/>
  <c r="J83" i="4"/>
  <c r="K83" i="4" s="1"/>
  <c r="L83" i="4" s="1"/>
  <c r="J84" i="4"/>
  <c r="K84" i="4" s="1"/>
  <c r="L84" i="4" s="1"/>
  <c r="J50" i="4"/>
  <c r="K50" i="4" s="1"/>
  <c r="L50" i="4" s="1"/>
  <c r="J51" i="4"/>
  <c r="K51" i="4" s="1"/>
  <c r="L51" i="4" s="1"/>
  <c r="K52" i="4"/>
  <c r="L52" i="4" s="1"/>
  <c r="J53" i="4"/>
  <c r="K53" i="4" s="1"/>
  <c r="L53" i="4" s="1"/>
  <c r="J54" i="4"/>
  <c r="K54" i="4" s="1"/>
  <c r="L54" i="4" s="1"/>
  <c r="J55" i="4"/>
  <c r="K55" i="4" s="1"/>
  <c r="L55" i="4" s="1"/>
  <c r="J47" i="4"/>
  <c r="K47" i="4" s="1"/>
  <c r="L47" i="4" s="1"/>
  <c r="J48" i="4"/>
  <c r="K48" i="4" s="1"/>
  <c r="L48" i="4" s="1"/>
  <c r="J49" i="4"/>
  <c r="K49" i="4" s="1"/>
  <c r="L49" i="4" s="1"/>
  <c r="J55" i="3"/>
  <c r="K55" i="3" s="1"/>
  <c r="L55" i="3" s="1"/>
  <c r="J47" i="3"/>
  <c r="K47" i="3" s="1"/>
  <c r="L47" i="3" s="1"/>
  <c r="J73" i="3"/>
  <c r="K73" i="3" s="1"/>
  <c r="L73" i="3" s="1"/>
  <c r="J74" i="3"/>
  <c r="K74" i="3" s="1"/>
  <c r="L74" i="3" s="1"/>
  <c r="J75" i="3"/>
  <c r="K75" i="3" s="1"/>
  <c r="L75" i="3" s="1"/>
  <c r="J76" i="3"/>
  <c r="K76" i="3" s="1"/>
  <c r="L76" i="3" s="1"/>
  <c r="J77" i="3"/>
  <c r="K77" i="3" s="1"/>
  <c r="L77" i="3" s="1"/>
  <c r="J78" i="3"/>
  <c r="K78" i="3" s="1"/>
  <c r="L78" i="3" s="1"/>
  <c r="J79" i="3"/>
  <c r="K79" i="3" s="1"/>
  <c r="L79" i="3" s="1"/>
  <c r="J80" i="3"/>
  <c r="K80" i="3" s="1"/>
  <c r="L80" i="3" s="1"/>
  <c r="J81" i="3"/>
  <c r="K81" i="3" s="1"/>
  <c r="L81" i="3" s="1"/>
  <c r="J82" i="3"/>
  <c r="K82" i="3" s="1"/>
  <c r="L82" i="3" s="1"/>
  <c r="J83" i="3"/>
  <c r="K83" i="3" s="1"/>
  <c r="L83" i="3" s="1"/>
  <c r="J84" i="3"/>
  <c r="K84" i="3" s="1"/>
  <c r="L84" i="3" s="1"/>
  <c r="J69" i="3"/>
  <c r="K69" i="3" s="1"/>
  <c r="L69" i="3" s="1"/>
  <c r="J70" i="3"/>
  <c r="K70" i="3" s="1"/>
  <c r="L70" i="3" s="1"/>
  <c r="J71" i="3"/>
  <c r="K71" i="3" s="1"/>
  <c r="L71" i="3" s="1"/>
  <c r="J68" i="3"/>
  <c r="K68" i="3" s="1"/>
  <c r="L68" i="3" s="1"/>
  <c r="J60" i="3"/>
  <c r="K60" i="3" s="1"/>
  <c r="L60" i="3" s="1"/>
  <c r="J61" i="3"/>
  <c r="K61" i="3" s="1"/>
  <c r="L61" i="3" s="1"/>
  <c r="J62" i="3"/>
  <c r="K62" i="3" s="1"/>
  <c r="L62" i="3" s="1"/>
  <c r="J63" i="3"/>
  <c r="K63" i="3" s="1"/>
  <c r="L63" i="3" s="1"/>
  <c r="J64" i="3"/>
  <c r="K64" i="3" s="1"/>
  <c r="L64" i="3" s="1"/>
  <c r="J65" i="3"/>
  <c r="K65" i="3" s="1"/>
  <c r="L65" i="3" s="1"/>
  <c r="J66" i="3"/>
  <c r="K66" i="3" s="1"/>
  <c r="L66" i="3" s="1"/>
  <c r="J67" i="3"/>
  <c r="K67" i="3" s="1"/>
  <c r="L67" i="3" s="1"/>
  <c r="J59" i="3"/>
  <c r="K59" i="3" s="1"/>
  <c r="L59" i="3" s="1"/>
  <c r="J57" i="3"/>
  <c r="K57" i="3" s="1"/>
  <c r="L57" i="3" s="1"/>
  <c r="J58" i="3"/>
  <c r="K58" i="3" s="1"/>
  <c r="L58" i="3" s="1"/>
  <c r="J54" i="3"/>
  <c r="K54" i="3" s="1"/>
  <c r="L54" i="3" s="1"/>
  <c r="J53" i="3"/>
  <c r="K53" i="3" s="1"/>
  <c r="L53" i="3" s="1"/>
  <c r="J52" i="3"/>
  <c r="K52" i="3" s="1"/>
  <c r="L52" i="3" s="1"/>
  <c r="J51" i="3"/>
  <c r="K51" i="3" s="1"/>
  <c r="L51" i="3" s="1"/>
  <c r="J50" i="3"/>
  <c r="K50" i="3" s="1"/>
  <c r="L50" i="3" s="1"/>
  <c r="J49" i="3"/>
  <c r="K49" i="3" s="1"/>
  <c r="L49" i="3" s="1"/>
  <c r="J48" i="3"/>
  <c r="K48" i="3" s="1"/>
  <c r="L48" i="3" s="1"/>
  <c r="J23" i="4"/>
  <c r="K23" i="4" s="1"/>
  <c r="L23" i="4" s="1"/>
  <c r="J14" i="4"/>
  <c r="K14" i="4" s="1"/>
  <c r="L14" i="4" s="1"/>
  <c r="J5" i="4"/>
  <c r="K5" i="4" s="1"/>
  <c r="L5" i="4" s="1"/>
  <c r="J23" i="3"/>
  <c r="K23" i="3" s="1"/>
  <c r="L23" i="3" s="1"/>
  <c r="J14" i="3"/>
  <c r="K14" i="3" s="1"/>
  <c r="L14" i="3" s="1"/>
  <c r="J5" i="3"/>
  <c r="K5" i="3" s="1"/>
  <c r="L5" i="3" s="1"/>
  <c r="J4" i="4"/>
  <c r="K4" i="4" s="1"/>
  <c r="L4" i="4" s="1"/>
  <c r="J6" i="4"/>
  <c r="K6" i="4" s="1"/>
  <c r="L6" i="4" s="1"/>
  <c r="J7" i="4"/>
  <c r="K7" i="4" s="1"/>
  <c r="L7" i="4" s="1"/>
  <c r="J8" i="4"/>
  <c r="K8" i="4" s="1"/>
  <c r="L8" i="4" s="1"/>
  <c r="J9" i="4"/>
  <c r="K9" i="4" s="1"/>
  <c r="L9" i="4" s="1"/>
  <c r="J10" i="4"/>
  <c r="K10" i="4" s="1"/>
  <c r="L10" i="4" s="1"/>
  <c r="J11" i="4"/>
  <c r="K11" i="4" s="1"/>
  <c r="L11" i="4" s="1"/>
  <c r="J12" i="4"/>
  <c r="K12" i="4" s="1"/>
  <c r="L12" i="4" s="1"/>
  <c r="J13" i="4"/>
  <c r="K13" i="4" s="1"/>
  <c r="L13" i="4" s="1"/>
  <c r="J15" i="4"/>
  <c r="K15" i="4" s="1"/>
  <c r="L15" i="4" s="1"/>
  <c r="J16" i="4"/>
  <c r="K16" i="4" s="1"/>
  <c r="L16" i="4" s="1"/>
  <c r="J17" i="4"/>
  <c r="K17" i="4" s="1"/>
  <c r="L17" i="4" s="1"/>
  <c r="J18" i="4"/>
  <c r="K18" i="4" s="1"/>
  <c r="L18" i="4" s="1"/>
  <c r="J19" i="4"/>
  <c r="K19" i="4" s="1"/>
  <c r="L19" i="4" s="1"/>
  <c r="J20" i="4"/>
  <c r="K20" i="4" s="1"/>
  <c r="L20" i="4" s="1"/>
  <c r="J21" i="4"/>
  <c r="K21" i="4" s="1"/>
  <c r="L21" i="4" s="1"/>
  <c r="J22" i="4"/>
  <c r="K22" i="4" s="1"/>
  <c r="L22" i="4" s="1"/>
  <c r="J24" i="4"/>
  <c r="K24" i="4" s="1"/>
  <c r="L24" i="4" s="1"/>
  <c r="J25" i="4"/>
  <c r="K25" i="4" s="1"/>
  <c r="L25" i="4" s="1"/>
  <c r="J26" i="4"/>
  <c r="K26" i="4" s="1"/>
  <c r="L26" i="4" s="1"/>
  <c r="J27" i="4"/>
  <c r="K27" i="4" s="1"/>
  <c r="L27" i="4" s="1"/>
  <c r="J28" i="4"/>
  <c r="K28" i="4" s="1"/>
  <c r="L28" i="4" s="1"/>
  <c r="J29" i="4"/>
  <c r="K29" i="4" s="1"/>
  <c r="L29" i="4" s="1"/>
  <c r="J30" i="4"/>
  <c r="K30" i="4" s="1"/>
  <c r="L30" i="4" s="1"/>
  <c r="J31" i="4"/>
  <c r="K31" i="4" s="1"/>
  <c r="L31" i="4" s="1"/>
  <c r="J32" i="4"/>
  <c r="K32" i="4" s="1"/>
  <c r="L32" i="4" s="1"/>
  <c r="J33" i="4"/>
  <c r="K33" i="4" s="1"/>
  <c r="L33" i="4" s="1"/>
  <c r="J34" i="4"/>
  <c r="K34" i="4" s="1"/>
  <c r="L34" i="4" s="1"/>
  <c r="J35" i="4"/>
  <c r="K35" i="4" s="1"/>
  <c r="L35" i="4" s="1"/>
  <c r="J36" i="4"/>
  <c r="K36" i="4" s="1"/>
  <c r="L36" i="4" s="1"/>
  <c r="J37" i="4"/>
  <c r="K37" i="4" s="1"/>
  <c r="L37" i="4" s="1"/>
  <c r="J38" i="4"/>
  <c r="K38" i="4" s="1"/>
  <c r="L38" i="4" s="1"/>
  <c r="J39" i="4"/>
  <c r="K39" i="4" s="1"/>
  <c r="L39" i="4" s="1"/>
  <c r="K40" i="4"/>
  <c r="L40" i="4" s="1"/>
  <c r="J41" i="4"/>
  <c r="K41" i="4" s="1"/>
  <c r="L41" i="4" s="1"/>
  <c r="J42" i="4"/>
  <c r="K42" i="4" s="1"/>
  <c r="L42" i="4" s="1"/>
  <c r="J43" i="4"/>
  <c r="K43" i="4" s="1"/>
  <c r="L43" i="4" s="1"/>
  <c r="J44" i="4"/>
  <c r="K44" i="4" s="1"/>
  <c r="L44" i="4" s="1"/>
  <c r="J3" i="4"/>
  <c r="K3" i="4" s="1"/>
  <c r="L3" i="4" s="1"/>
  <c r="J4" i="3"/>
  <c r="K4" i="3" s="1"/>
  <c r="L4" i="3" s="1"/>
  <c r="J6" i="3"/>
  <c r="K6" i="3" s="1"/>
  <c r="L6" i="3" s="1"/>
  <c r="J7" i="3"/>
  <c r="K7" i="3" s="1"/>
  <c r="L7" i="3" s="1"/>
  <c r="J8" i="3"/>
  <c r="K8" i="3" s="1"/>
  <c r="L8" i="3" s="1"/>
  <c r="J9" i="3"/>
  <c r="K9" i="3" s="1"/>
  <c r="L9" i="3" s="1"/>
  <c r="J10" i="3"/>
  <c r="K10" i="3" s="1"/>
  <c r="L10" i="3" s="1"/>
  <c r="J11" i="3"/>
  <c r="K11" i="3" s="1"/>
  <c r="L11" i="3" s="1"/>
  <c r="J12" i="3"/>
  <c r="K12" i="3" s="1"/>
  <c r="L12" i="3" s="1"/>
  <c r="J13" i="3"/>
  <c r="K13" i="3" s="1"/>
  <c r="L13" i="3" s="1"/>
  <c r="J15" i="3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9" i="3"/>
  <c r="K19" i="3" s="1"/>
  <c r="L19" i="3" s="1"/>
  <c r="J20" i="3"/>
  <c r="K20" i="3" s="1"/>
  <c r="L20" i="3" s="1"/>
  <c r="J21" i="3"/>
  <c r="K21" i="3" s="1"/>
  <c r="L21" i="3" s="1"/>
  <c r="J22" i="3"/>
  <c r="K22" i="3" s="1"/>
  <c r="L22" i="3" s="1"/>
  <c r="J24" i="3"/>
  <c r="K24" i="3" s="1"/>
  <c r="L24" i="3" s="1"/>
  <c r="J25" i="3"/>
  <c r="K25" i="3" s="1"/>
  <c r="L25" i="3" s="1"/>
  <c r="J26" i="3"/>
  <c r="K26" i="3" s="1"/>
  <c r="L26" i="3" s="1"/>
  <c r="J27" i="3"/>
  <c r="K27" i="3" s="1"/>
  <c r="L27" i="3" s="1"/>
  <c r="J28" i="3"/>
  <c r="K28" i="3" s="1"/>
  <c r="L28" i="3" s="1"/>
  <c r="J29" i="3"/>
  <c r="K29" i="3" s="1"/>
  <c r="L29" i="3" s="1"/>
  <c r="J30" i="3"/>
  <c r="K30" i="3" s="1"/>
  <c r="L30" i="3" s="1"/>
  <c r="J31" i="3"/>
  <c r="K31" i="3" s="1"/>
  <c r="L31" i="3" s="1"/>
  <c r="K32" i="3"/>
  <c r="L32" i="3" s="1"/>
  <c r="J33" i="3"/>
  <c r="K33" i="3" s="1"/>
  <c r="L33" i="3" s="1"/>
  <c r="J34" i="3"/>
  <c r="K34" i="3" s="1"/>
  <c r="L34" i="3" s="1"/>
  <c r="J35" i="3"/>
  <c r="K35" i="3" s="1"/>
  <c r="L35" i="3" s="1"/>
  <c r="J36" i="3"/>
  <c r="K36" i="3" s="1"/>
  <c r="L36" i="3" s="1"/>
  <c r="J37" i="3"/>
  <c r="K37" i="3" s="1"/>
  <c r="L37" i="3" s="1"/>
  <c r="J38" i="3"/>
  <c r="K38" i="3" s="1"/>
  <c r="L38" i="3" s="1"/>
  <c r="J39" i="3"/>
  <c r="K39" i="3" s="1"/>
  <c r="L39" i="3" s="1"/>
  <c r="J40" i="3"/>
  <c r="K40" i="3" s="1"/>
  <c r="L40" i="3" s="1"/>
  <c r="J41" i="3"/>
  <c r="K41" i="3" s="1"/>
  <c r="L41" i="3" s="1"/>
  <c r="J42" i="3"/>
  <c r="K42" i="3" s="1"/>
  <c r="L42" i="3" s="1"/>
  <c r="J43" i="3"/>
  <c r="K43" i="3" s="1"/>
  <c r="L43" i="3" s="1"/>
  <c r="J44" i="3"/>
  <c r="K44" i="3" s="1"/>
  <c r="L44" i="3" s="1"/>
  <c r="J71" i="6"/>
  <c r="K71" i="6" s="1"/>
  <c r="L71" i="6" s="1"/>
  <c r="J70" i="6"/>
  <c r="K70" i="6" s="1"/>
  <c r="L70" i="6" s="1"/>
  <c r="J69" i="6"/>
  <c r="K69" i="6" s="1"/>
  <c r="L69" i="6" s="1"/>
  <c r="J68" i="6"/>
  <c r="K68" i="6" s="1"/>
  <c r="L68" i="6" s="1"/>
  <c r="J67" i="6"/>
  <c r="K67" i="6" s="1"/>
  <c r="L67" i="6" s="1"/>
  <c r="J66" i="6"/>
  <c r="K66" i="6" s="1"/>
  <c r="L66" i="6" s="1"/>
  <c r="J65" i="6"/>
  <c r="K65" i="6" s="1"/>
  <c r="L65" i="6" s="1"/>
  <c r="J64" i="6"/>
  <c r="K64" i="6" s="1"/>
  <c r="L64" i="6" s="1"/>
  <c r="J63" i="6"/>
  <c r="K63" i="6" s="1"/>
  <c r="L63" i="6" s="1"/>
  <c r="J62" i="6"/>
  <c r="K62" i="6" s="1"/>
  <c r="L62" i="6" s="1"/>
  <c r="J61" i="6"/>
  <c r="K61" i="6" s="1"/>
  <c r="L61" i="6" s="1"/>
  <c r="J60" i="6"/>
  <c r="K60" i="6" s="1"/>
  <c r="L60" i="6" s="1"/>
  <c r="J59" i="6"/>
  <c r="K59" i="6" s="1"/>
  <c r="L59" i="6" s="1"/>
  <c r="J58" i="6"/>
  <c r="K58" i="6" s="1"/>
  <c r="L58" i="6" s="1"/>
  <c r="J57" i="6"/>
  <c r="K57" i="6" s="1"/>
  <c r="L57" i="6" s="1"/>
  <c r="J56" i="6"/>
  <c r="K56" i="6" s="1"/>
  <c r="L56" i="6" s="1"/>
  <c r="J55" i="6"/>
  <c r="K55" i="6" s="1"/>
  <c r="L55" i="6" s="1"/>
  <c r="J54" i="6"/>
  <c r="K54" i="6" s="1"/>
  <c r="L54" i="6" s="1"/>
  <c r="J53" i="6"/>
  <c r="K53" i="6" s="1"/>
  <c r="L53" i="6" s="1"/>
  <c r="J52" i="6"/>
  <c r="K52" i="6" s="1"/>
  <c r="L52" i="6" s="1"/>
  <c r="J51" i="6"/>
  <c r="K51" i="6" s="1"/>
  <c r="L51" i="6" s="1"/>
  <c r="J50" i="6"/>
  <c r="K50" i="6" s="1"/>
  <c r="L50" i="6" s="1"/>
  <c r="J49" i="6"/>
  <c r="K49" i="6" s="1"/>
  <c r="L49" i="6" s="1"/>
  <c r="J48" i="6"/>
  <c r="K48" i="6" s="1"/>
  <c r="L48" i="6" s="1"/>
  <c r="J47" i="6"/>
  <c r="K47" i="6" s="1"/>
  <c r="L47" i="6" s="1"/>
  <c r="J46" i="6"/>
  <c r="K46" i="6" s="1"/>
  <c r="L46" i="6" s="1"/>
  <c r="J45" i="6"/>
  <c r="K45" i="6" s="1"/>
  <c r="L45" i="6" s="1"/>
  <c r="J44" i="6"/>
  <c r="K44" i="6" s="1"/>
  <c r="L44" i="6" s="1"/>
  <c r="I73" i="5"/>
  <c r="J73" i="5" s="1"/>
  <c r="K73" i="5" s="1"/>
  <c r="I72" i="5"/>
  <c r="J72" i="5" s="1"/>
  <c r="K72" i="5" s="1"/>
  <c r="I71" i="5"/>
  <c r="J71" i="5" s="1"/>
  <c r="K71" i="5" s="1"/>
  <c r="I70" i="5"/>
  <c r="J70" i="5" s="1"/>
  <c r="K70" i="5" s="1"/>
  <c r="I69" i="5"/>
  <c r="J69" i="5" s="1"/>
  <c r="K69" i="5" s="1"/>
  <c r="I68" i="5"/>
  <c r="J68" i="5" s="1"/>
  <c r="K68" i="5" s="1"/>
  <c r="I67" i="5"/>
  <c r="J67" i="5" s="1"/>
  <c r="K67" i="5" s="1"/>
  <c r="I66" i="5"/>
  <c r="J66" i="5"/>
  <c r="K66" i="5" s="1"/>
  <c r="I65" i="5"/>
  <c r="J65" i="5" s="1"/>
  <c r="K65" i="5" s="1"/>
  <c r="I64" i="5"/>
  <c r="J64" i="5" s="1"/>
  <c r="K64" i="5" s="1"/>
  <c r="I63" i="5"/>
  <c r="J63" i="5" s="1"/>
  <c r="K63" i="5" s="1"/>
  <c r="I62" i="5"/>
  <c r="J62" i="5" s="1"/>
  <c r="K62" i="5" s="1"/>
  <c r="I61" i="5"/>
  <c r="J61" i="5" s="1"/>
  <c r="K61" i="5" s="1"/>
  <c r="I60" i="5"/>
  <c r="J60" i="5" s="1"/>
  <c r="K60" i="5" s="1"/>
  <c r="I59" i="5"/>
  <c r="J59" i="5" s="1"/>
  <c r="K59" i="5" s="1"/>
  <c r="I58" i="5"/>
  <c r="J58" i="5" s="1"/>
  <c r="K58" i="5" s="1"/>
  <c r="I57" i="5"/>
  <c r="J57" i="5" s="1"/>
  <c r="K57" i="5" s="1"/>
  <c r="I56" i="5"/>
  <c r="J56" i="5" s="1"/>
  <c r="K56" i="5" s="1"/>
  <c r="I55" i="5"/>
  <c r="J55" i="5" s="1"/>
  <c r="K55" i="5" s="1"/>
  <c r="I54" i="5"/>
  <c r="J54" i="5"/>
  <c r="K54" i="5" s="1"/>
  <c r="I53" i="5"/>
  <c r="J53" i="5" s="1"/>
  <c r="K53" i="5" s="1"/>
  <c r="I52" i="5"/>
  <c r="J52" i="5" s="1"/>
  <c r="K52" i="5" s="1"/>
  <c r="I51" i="5"/>
  <c r="J51" i="5"/>
  <c r="K51" i="5" s="1"/>
  <c r="I50" i="5"/>
  <c r="J50" i="5" s="1"/>
  <c r="K50" i="5" s="1"/>
  <c r="I49" i="5"/>
  <c r="J49" i="5" s="1"/>
  <c r="K49" i="5" s="1"/>
  <c r="I48" i="5"/>
  <c r="J48" i="5" s="1"/>
  <c r="K48" i="5" s="1"/>
  <c r="I47" i="5"/>
  <c r="J47" i="5" s="1"/>
  <c r="K47" i="5" s="1"/>
  <c r="I46" i="5"/>
  <c r="J46" i="5" s="1"/>
  <c r="K46" i="5" s="1"/>
  <c r="Q16" i="2"/>
  <c r="R16" i="2" s="1"/>
  <c r="S16" i="2" s="1"/>
  <c r="Q15" i="2"/>
  <c r="R15" i="2" s="1"/>
  <c r="S15" i="2" s="1"/>
  <c r="Q14" i="2"/>
  <c r="R14" i="2" s="1"/>
  <c r="S14" i="2" s="1"/>
  <c r="Q13" i="2"/>
  <c r="R13" i="2" s="1"/>
  <c r="S13" i="2" s="1"/>
  <c r="Q10" i="2"/>
  <c r="R10" i="2" s="1"/>
  <c r="S10" i="2" s="1"/>
  <c r="Q9" i="2"/>
  <c r="R9" i="2" s="1"/>
  <c r="S9" i="2" s="1"/>
  <c r="Q12" i="2"/>
  <c r="R12" i="2" s="1"/>
  <c r="S12" i="2" s="1"/>
  <c r="Q11" i="2"/>
  <c r="R11" i="2" s="1"/>
  <c r="S11" i="2" s="1"/>
  <c r="Q8" i="2"/>
  <c r="R8" i="2" s="1"/>
  <c r="S8" i="2" s="1"/>
  <c r="Q7" i="2"/>
  <c r="R7" i="2" s="1"/>
  <c r="S7" i="2" s="1"/>
  <c r="Q6" i="2"/>
  <c r="R6" i="2" s="1"/>
  <c r="S6" i="2" s="1"/>
  <c r="Q5" i="2"/>
  <c r="R5" i="2" s="1"/>
  <c r="S5" i="2" s="1"/>
  <c r="Q4" i="2"/>
  <c r="R4" i="2" s="1"/>
  <c r="S4" i="2" s="1"/>
  <c r="Q3" i="2"/>
  <c r="R3" i="2" s="1"/>
  <c r="S3" i="2" s="1"/>
  <c r="P30" i="1"/>
  <c r="Q30" i="1" s="1"/>
  <c r="R30" i="1" s="1"/>
  <c r="P29" i="1"/>
  <c r="Q29" i="1" s="1"/>
  <c r="R29" i="1" s="1"/>
  <c r="P28" i="1"/>
  <c r="Q28" i="1" s="1"/>
  <c r="R28" i="1" s="1"/>
  <c r="P27" i="1"/>
  <c r="Q27" i="1" s="1"/>
  <c r="R27" i="1" s="1"/>
  <c r="P26" i="1"/>
  <c r="Q26" i="1" s="1"/>
  <c r="R26" i="1" s="1"/>
  <c r="P25" i="1"/>
  <c r="Q25" i="1" s="1"/>
  <c r="R25" i="1" s="1"/>
  <c r="P24" i="1"/>
  <c r="Q24" i="1" s="1"/>
  <c r="R24" i="1" s="1"/>
  <c r="P23" i="1"/>
  <c r="Q23" i="1" s="1"/>
  <c r="R23" i="1" s="1"/>
  <c r="P22" i="1"/>
  <c r="Q22" i="1" s="1"/>
  <c r="R22" i="1" s="1"/>
  <c r="P21" i="1"/>
  <c r="Q21" i="1" s="1"/>
  <c r="R21" i="1" s="1"/>
  <c r="P20" i="1"/>
  <c r="Q20" i="1" s="1"/>
  <c r="R20" i="1" s="1"/>
  <c r="P19" i="1"/>
  <c r="Q19" i="1" s="1"/>
  <c r="R19" i="1" s="1"/>
  <c r="P18" i="1"/>
  <c r="Q18" i="1" s="1"/>
  <c r="R18" i="1" s="1"/>
  <c r="P17" i="1"/>
  <c r="Q17" i="1" s="1"/>
  <c r="R17" i="1" s="1"/>
  <c r="P16" i="1"/>
  <c r="Q16" i="1" s="1"/>
  <c r="R16" i="1" s="1"/>
  <c r="P15" i="1"/>
  <c r="Q15" i="1" s="1"/>
  <c r="R15" i="1" s="1"/>
  <c r="P14" i="1"/>
  <c r="Q14" i="1" s="1"/>
  <c r="R14" i="1" s="1"/>
  <c r="P13" i="1"/>
  <c r="Q13" i="1" s="1"/>
  <c r="R13" i="1" s="1"/>
  <c r="P12" i="1"/>
  <c r="Q12" i="1" s="1"/>
  <c r="R12" i="1" s="1"/>
  <c r="P11" i="1"/>
  <c r="Q11" i="1" s="1"/>
  <c r="R11" i="1" s="1"/>
  <c r="P10" i="1"/>
  <c r="Q10" i="1" s="1"/>
  <c r="R10" i="1" s="1"/>
  <c r="P9" i="1"/>
  <c r="Q9" i="1" s="1"/>
  <c r="R9" i="1" s="1"/>
  <c r="P8" i="1"/>
  <c r="Q8" i="1" s="1"/>
  <c r="R8" i="1" s="1"/>
  <c r="P7" i="1"/>
  <c r="Q7" i="1" s="1"/>
  <c r="R7" i="1" s="1"/>
  <c r="P6" i="1"/>
  <c r="Q6" i="1" s="1"/>
  <c r="R6" i="1" s="1"/>
  <c r="P5" i="1"/>
  <c r="Q5" i="1" s="1"/>
  <c r="R5" i="1" s="1"/>
  <c r="P4" i="1"/>
  <c r="Q4" i="1" s="1"/>
  <c r="R4" i="1" s="1"/>
  <c r="P3" i="1"/>
  <c r="Q3" i="1" s="1"/>
  <c r="R3" i="1" s="1"/>
  <c r="K36" i="2"/>
  <c r="L36" i="2" s="1"/>
  <c r="M36" i="2" s="1"/>
  <c r="K37" i="2"/>
  <c r="L37" i="2" s="1"/>
  <c r="M37" i="2" s="1"/>
  <c r="K38" i="2"/>
  <c r="L38" i="2" s="1"/>
  <c r="M38" i="2" s="1"/>
  <c r="K39" i="2"/>
  <c r="L39" i="2" s="1"/>
  <c r="M39" i="2" s="1"/>
  <c r="K40" i="2"/>
  <c r="L40" i="2" s="1"/>
  <c r="M40" i="2" s="1"/>
  <c r="K41" i="2"/>
  <c r="L41" i="2" s="1"/>
  <c r="M41" i="2" s="1"/>
  <c r="K42" i="2"/>
  <c r="L42" i="2" s="1"/>
  <c r="M42" i="2" s="1"/>
  <c r="K43" i="2"/>
  <c r="L43" i="2" s="1"/>
  <c r="M43" i="2" s="1"/>
  <c r="K44" i="2"/>
  <c r="L44" i="2" s="1"/>
  <c r="M44" i="2" s="1"/>
  <c r="K45" i="2"/>
  <c r="L45" i="2" s="1"/>
  <c r="M45" i="2" s="1"/>
  <c r="K35" i="2"/>
  <c r="L35" i="2" s="1"/>
  <c r="M35" i="2" s="1"/>
  <c r="L34" i="2"/>
  <c r="M34" i="2" s="1"/>
  <c r="J47" i="1"/>
  <c r="K47" i="1" s="1"/>
  <c r="L47" i="1" s="1"/>
  <c r="J46" i="1"/>
  <c r="K46" i="1" s="1"/>
  <c r="L46" i="1" s="1"/>
  <c r="J45" i="1"/>
  <c r="K45" i="1" s="1"/>
  <c r="L45" i="1" s="1"/>
  <c r="J44" i="1"/>
  <c r="K44" i="1" s="1"/>
  <c r="L44" i="1" s="1"/>
  <c r="J43" i="1"/>
  <c r="K43" i="1" s="1"/>
  <c r="L43" i="1" s="1"/>
  <c r="J42" i="1"/>
  <c r="K42" i="1" s="1"/>
  <c r="L42" i="1" s="1"/>
  <c r="J41" i="1"/>
  <c r="K41" i="1" s="1"/>
  <c r="L41" i="1" s="1"/>
  <c r="J40" i="1"/>
  <c r="K40" i="1" s="1"/>
  <c r="L40" i="1" s="1"/>
  <c r="J39" i="1"/>
  <c r="K39" i="1" s="1"/>
  <c r="L39" i="1" s="1"/>
  <c r="J38" i="1"/>
  <c r="K38" i="1" s="1"/>
  <c r="L38" i="1" s="1"/>
  <c r="J37" i="1"/>
  <c r="K37" i="1" s="1"/>
  <c r="L37" i="1" s="1"/>
  <c r="J36" i="1"/>
  <c r="K36" i="1" s="1"/>
  <c r="L36" i="1" s="1"/>
  <c r="J35" i="1"/>
  <c r="K35" i="1" s="1"/>
  <c r="L35" i="1" s="1"/>
  <c r="J34" i="1"/>
  <c r="K34" i="1" s="1"/>
  <c r="L34" i="1" s="1"/>
  <c r="J4" i="6" l="1"/>
  <c r="K4" i="6" s="1"/>
  <c r="L4" i="6" s="1"/>
  <c r="J5" i="6"/>
  <c r="K5" i="6" s="1"/>
  <c r="L5" i="6" s="1"/>
  <c r="J6" i="6"/>
  <c r="K6" i="6" s="1"/>
  <c r="L6" i="6" s="1"/>
  <c r="J7" i="6"/>
  <c r="K7" i="6" s="1"/>
  <c r="L7" i="6" s="1"/>
  <c r="J8" i="6"/>
  <c r="K8" i="6" s="1"/>
  <c r="L8" i="6" s="1"/>
  <c r="J9" i="6"/>
  <c r="K9" i="6" s="1"/>
  <c r="L9" i="6" s="1"/>
  <c r="J10" i="6"/>
  <c r="K10" i="6" s="1"/>
  <c r="L10" i="6" s="1"/>
  <c r="J11" i="6"/>
  <c r="K11" i="6" s="1"/>
  <c r="L11" i="6" s="1"/>
  <c r="J12" i="6"/>
  <c r="K12" i="6" s="1"/>
  <c r="L12" i="6" s="1"/>
  <c r="J13" i="6"/>
  <c r="K13" i="6" s="1"/>
  <c r="L13" i="6" s="1"/>
  <c r="J14" i="6"/>
  <c r="K14" i="6" s="1"/>
  <c r="L14" i="6" s="1"/>
  <c r="J15" i="6"/>
  <c r="K15" i="6" s="1"/>
  <c r="L15" i="6" s="1"/>
  <c r="J16" i="6"/>
  <c r="K16" i="6" s="1"/>
  <c r="L16" i="6" s="1"/>
  <c r="J17" i="6"/>
  <c r="K17" i="6" s="1"/>
  <c r="L17" i="6" s="1"/>
  <c r="J18" i="6"/>
  <c r="K18" i="6" s="1"/>
  <c r="L18" i="6" s="1"/>
  <c r="J19" i="6"/>
  <c r="K19" i="6" s="1"/>
  <c r="L19" i="6" s="1"/>
  <c r="J20" i="6"/>
  <c r="K20" i="6" s="1"/>
  <c r="L20" i="6" s="1"/>
  <c r="J21" i="6"/>
  <c r="K21" i="6" s="1"/>
  <c r="L21" i="6" s="1"/>
  <c r="J22" i="6"/>
  <c r="K22" i="6" s="1"/>
  <c r="L22" i="6" s="1"/>
  <c r="J23" i="6"/>
  <c r="K23" i="6" s="1"/>
  <c r="L23" i="6" s="1"/>
  <c r="J24" i="6"/>
  <c r="K24" i="6" s="1"/>
  <c r="L24" i="6" s="1"/>
  <c r="J25" i="6"/>
  <c r="K25" i="6" s="1"/>
  <c r="L25" i="6" s="1"/>
  <c r="J26" i="6"/>
  <c r="K26" i="6" s="1"/>
  <c r="L26" i="6" s="1"/>
  <c r="J27" i="6"/>
  <c r="K27" i="6" s="1"/>
  <c r="L27" i="6" s="1"/>
  <c r="J28" i="6"/>
  <c r="K28" i="6" s="1"/>
  <c r="L28" i="6" s="1"/>
  <c r="J29" i="6"/>
  <c r="K29" i="6" s="1"/>
  <c r="L29" i="6" s="1"/>
  <c r="J30" i="6"/>
  <c r="K30" i="6" s="1"/>
  <c r="L30" i="6" s="1"/>
  <c r="J31" i="6"/>
  <c r="K31" i="6" s="1"/>
  <c r="L31" i="6" s="1"/>
  <c r="J32" i="6"/>
  <c r="K32" i="6" s="1"/>
  <c r="L32" i="6" s="1"/>
  <c r="J33" i="6"/>
  <c r="K33" i="6" s="1"/>
  <c r="L33" i="6" s="1"/>
  <c r="J34" i="6"/>
  <c r="K34" i="6" s="1"/>
  <c r="L34" i="6" s="1"/>
  <c r="J35" i="6"/>
  <c r="K35" i="6" s="1"/>
  <c r="L35" i="6" s="1"/>
  <c r="J36" i="6"/>
  <c r="K36" i="6" s="1"/>
  <c r="L36" i="6" s="1"/>
  <c r="J37" i="6"/>
  <c r="K37" i="6" s="1"/>
  <c r="L37" i="6" s="1"/>
  <c r="J38" i="6"/>
  <c r="K38" i="6" s="1"/>
  <c r="L38" i="6" s="1"/>
  <c r="J39" i="6"/>
  <c r="K39" i="6" s="1"/>
  <c r="L39" i="6" s="1"/>
  <c r="J40" i="6"/>
  <c r="K40" i="6" s="1"/>
  <c r="L40" i="6" s="1"/>
  <c r="J41" i="6"/>
  <c r="K41" i="6" s="1"/>
  <c r="L41" i="6" s="1"/>
  <c r="J3" i="6"/>
  <c r="I4" i="5"/>
  <c r="I5" i="5"/>
  <c r="J5" i="5" s="1"/>
  <c r="K5" i="5" s="1"/>
  <c r="I6" i="5"/>
  <c r="J6" i="5" s="1"/>
  <c r="K6" i="5" s="1"/>
  <c r="I7" i="5"/>
  <c r="J7" i="5" s="1"/>
  <c r="K7" i="5" s="1"/>
  <c r="I8" i="5"/>
  <c r="J8" i="5" s="1"/>
  <c r="K8" i="5" s="1"/>
  <c r="I9" i="5"/>
  <c r="J9" i="5" s="1"/>
  <c r="K9" i="5" s="1"/>
  <c r="I10" i="5"/>
  <c r="J10" i="5" s="1"/>
  <c r="K10" i="5" s="1"/>
  <c r="I11" i="5"/>
  <c r="J11" i="5" s="1"/>
  <c r="K11" i="5" s="1"/>
  <c r="I12" i="5"/>
  <c r="J12" i="5" s="1"/>
  <c r="K12" i="5" s="1"/>
  <c r="I13" i="5"/>
  <c r="J13" i="5" s="1"/>
  <c r="K13" i="5" s="1"/>
  <c r="I14" i="5"/>
  <c r="J14" i="5" s="1"/>
  <c r="K14" i="5" s="1"/>
  <c r="I15" i="5"/>
  <c r="J15" i="5" s="1"/>
  <c r="K15" i="5" s="1"/>
  <c r="I16" i="5"/>
  <c r="J16" i="5" s="1"/>
  <c r="K16" i="5" s="1"/>
  <c r="I17" i="5"/>
  <c r="J17" i="5" s="1"/>
  <c r="K17" i="5" s="1"/>
  <c r="I18" i="5"/>
  <c r="J18" i="5" s="1"/>
  <c r="K18" i="5" s="1"/>
  <c r="I19" i="5"/>
  <c r="J19" i="5" s="1"/>
  <c r="K19" i="5" s="1"/>
  <c r="I20" i="5"/>
  <c r="J20" i="5" s="1"/>
  <c r="K20" i="5" s="1"/>
  <c r="I21" i="5"/>
  <c r="J21" i="5" s="1"/>
  <c r="K21" i="5" s="1"/>
  <c r="I22" i="5"/>
  <c r="J22" i="5" s="1"/>
  <c r="K22" i="5" s="1"/>
  <c r="I23" i="5"/>
  <c r="J23" i="5" s="1"/>
  <c r="K23" i="5" s="1"/>
  <c r="I24" i="5"/>
  <c r="J24" i="5" s="1"/>
  <c r="K24" i="5" s="1"/>
  <c r="I25" i="5"/>
  <c r="J25" i="5" s="1"/>
  <c r="K25" i="5" s="1"/>
  <c r="I26" i="5"/>
  <c r="J26" i="5" s="1"/>
  <c r="K26" i="5" s="1"/>
  <c r="I27" i="5"/>
  <c r="J27" i="5" s="1"/>
  <c r="K27" i="5" s="1"/>
  <c r="I28" i="5"/>
  <c r="J28" i="5" s="1"/>
  <c r="K28" i="5" s="1"/>
  <c r="I29" i="5"/>
  <c r="J29" i="5" s="1"/>
  <c r="K29" i="5" s="1"/>
  <c r="I30" i="5"/>
  <c r="J30" i="5" s="1"/>
  <c r="K30" i="5" s="1"/>
  <c r="I31" i="5"/>
  <c r="J31" i="5" s="1"/>
  <c r="K31" i="5" s="1"/>
  <c r="I32" i="5"/>
  <c r="J32" i="5" s="1"/>
  <c r="K32" i="5" s="1"/>
  <c r="I33" i="5"/>
  <c r="J33" i="5" s="1"/>
  <c r="K33" i="5" s="1"/>
  <c r="I34" i="5"/>
  <c r="J34" i="5" s="1"/>
  <c r="K34" i="5" s="1"/>
  <c r="I35" i="5"/>
  <c r="J35" i="5" s="1"/>
  <c r="K35" i="5" s="1"/>
  <c r="I36" i="5"/>
  <c r="J36" i="5" s="1"/>
  <c r="K36" i="5" s="1"/>
  <c r="I37" i="5"/>
  <c r="J37" i="5" s="1"/>
  <c r="K37" i="5" s="1"/>
  <c r="I38" i="5"/>
  <c r="J38" i="5" s="1"/>
  <c r="K38" i="5" s="1"/>
  <c r="I39" i="5"/>
  <c r="J39" i="5" s="1"/>
  <c r="K39" i="5" s="1"/>
  <c r="I40" i="5"/>
  <c r="J40" i="5" s="1"/>
  <c r="K40" i="5" s="1"/>
  <c r="I41" i="5"/>
  <c r="J41" i="5" s="1"/>
  <c r="K41" i="5" s="1"/>
  <c r="I42" i="5"/>
  <c r="J42" i="5" s="1"/>
  <c r="K42" i="5" s="1"/>
  <c r="I43" i="5"/>
  <c r="J43" i="5" s="1"/>
  <c r="K43" i="5" s="1"/>
  <c r="I3" i="5"/>
  <c r="J3" i="5" s="1"/>
  <c r="K3" i="5" s="1"/>
  <c r="K3" i="6" l="1"/>
  <c r="L3" i="6" s="1"/>
  <c r="J4" i="5"/>
  <c r="K4" i="5" s="1"/>
  <c r="K24" i="2" l="1"/>
  <c r="L24" i="2" s="1"/>
  <c r="M24" i="2" s="1"/>
  <c r="K25" i="2"/>
  <c r="L25" i="2" s="1"/>
  <c r="M25" i="2" s="1"/>
  <c r="K26" i="2"/>
  <c r="L26" i="2" s="1"/>
  <c r="M26" i="2" s="1"/>
  <c r="K27" i="2"/>
  <c r="L27" i="2" s="1"/>
  <c r="M27" i="2" s="1"/>
  <c r="K28" i="2"/>
  <c r="L28" i="2" s="1"/>
  <c r="M28" i="2" s="1"/>
  <c r="K29" i="2"/>
  <c r="L29" i="2" s="1"/>
  <c r="M29" i="2" s="1"/>
  <c r="K30" i="2"/>
  <c r="L30" i="2" s="1"/>
  <c r="M30" i="2" s="1"/>
  <c r="K31" i="2"/>
  <c r="L31" i="2" s="1"/>
  <c r="M31" i="2" s="1"/>
  <c r="K32" i="2"/>
  <c r="L32" i="2" s="1"/>
  <c r="M32" i="2" s="1"/>
  <c r="K33" i="2"/>
  <c r="L33" i="2" s="1"/>
  <c r="M33" i="2" s="1"/>
  <c r="K22" i="2"/>
  <c r="L22" i="2" s="1"/>
  <c r="M22" i="2" s="1"/>
  <c r="K21" i="2"/>
  <c r="L21" i="2" s="1"/>
  <c r="M21" i="2" s="1"/>
  <c r="K20" i="2"/>
  <c r="L20" i="2" s="1"/>
  <c r="M20" i="2" s="1"/>
  <c r="K19" i="2"/>
  <c r="L19" i="2" s="1"/>
  <c r="M19" i="2" s="1"/>
  <c r="K18" i="2"/>
  <c r="L18" i="2" s="1"/>
  <c r="M18" i="2" s="1"/>
  <c r="J33" i="1" l="1"/>
  <c r="K33" i="1" s="1"/>
  <c r="L33" i="1" s="1"/>
  <c r="J32" i="1"/>
  <c r="K32" i="1" s="1"/>
  <c r="L32" i="1" s="1"/>
  <c r="J31" i="1"/>
  <c r="K31" i="1" s="1"/>
  <c r="L31" i="1" s="1"/>
  <c r="J30" i="1"/>
  <c r="K30" i="1" s="1"/>
  <c r="L30" i="1" s="1"/>
  <c r="J29" i="1"/>
  <c r="K29" i="1" s="1"/>
  <c r="L29" i="1" s="1"/>
  <c r="J28" i="1"/>
  <c r="K28" i="1" s="1"/>
  <c r="L28" i="1" s="1"/>
  <c r="J27" i="1"/>
  <c r="K27" i="1" s="1"/>
  <c r="L27" i="1" s="1"/>
  <c r="J26" i="1"/>
  <c r="K26" i="1" s="1"/>
  <c r="L26" i="1" s="1"/>
  <c r="J25" i="1"/>
  <c r="K25" i="1" s="1"/>
  <c r="L25" i="1" s="1"/>
  <c r="J24" i="1"/>
  <c r="K24" i="1" s="1"/>
  <c r="L24" i="1" s="1"/>
  <c r="J23" i="1"/>
  <c r="K23" i="1" s="1"/>
  <c r="L23" i="1" s="1"/>
  <c r="J22" i="1"/>
  <c r="K22" i="1" s="1"/>
  <c r="L22" i="1" s="1"/>
  <c r="J21" i="1"/>
  <c r="K21" i="1" s="1"/>
  <c r="L21" i="1" s="1"/>
  <c r="J20" i="1"/>
  <c r="K20" i="1" s="1"/>
  <c r="L20" i="1" s="1"/>
  <c r="J19" i="1"/>
  <c r="K19" i="1" s="1"/>
  <c r="L19" i="1" s="1"/>
  <c r="J18" i="1"/>
  <c r="K18" i="1" s="1"/>
  <c r="L18" i="1" s="1"/>
  <c r="J3" i="1" l="1"/>
  <c r="J4" i="1"/>
  <c r="K4" i="1" s="1"/>
  <c r="L4" i="1" s="1"/>
  <c r="J5" i="1"/>
  <c r="K5" i="1" s="1"/>
  <c r="L5" i="1" s="1"/>
  <c r="J6" i="1"/>
  <c r="K6" i="1" s="1"/>
  <c r="L6" i="1" s="1"/>
  <c r="J7" i="1"/>
  <c r="K7" i="1" s="1"/>
  <c r="L7" i="1" s="1"/>
  <c r="J8" i="1"/>
  <c r="K8" i="1" s="1"/>
  <c r="L8" i="1" s="1"/>
  <c r="J9" i="1"/>
  <c r="K9" i="1" s="1"/>
  <c r="L9" i="1" s="1"/>
  <c r="J10" i="1"/>
  <c r="K10" i="1" s="1"/>
  <c r="L10" i="1" s="1"/>
  <c r="J11" i="1"/>
  <c r="K11" i="1" s="1"/>
  <c r="L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2" i="1"/>
  <c r="K2" i="1" s="1"/>
  <c r="L2" i="1" s="1"/>
  <c r="K8" i="2"/>
  <c r="L8" i="2" s="1"/>
  <c r="M8" i="2" s="1"/>
  <c r="K9" i="2"/>
  <c r="L9" i="2" s="1"/>
  <c r="M9" i="2" s="1"/>
  <c r="K10" i="2"/>
  <c r="L10" i="2" s="1"/>
  <c r="M10" i="2" s="1"/>
  <c r="K11" i="2"/>
  <c r="L11" i="2" s="1"/>
  <c r="M11" i="2" s="1"/>
  <c r="K12" i="2"/>
  <c r="L12" i="2" s="1"/>
  <c r="M12" i="2" s="1"/>
  <c r="K13" i="2"/>
  <c r="L13" i="2" s="1"/>
  <c r="M13" i="2" s="1"/>
  <c r="K14" i="2"/>
  <c r="L14" i="2" s="1"/>
  <c r="M14" i="2" s="1"/>
  <c r="K15" i="2"/>
  <c r="L15" i="2" s="1"/>
  <c r="M15" i="2" s="1"/>
  <c r="K16" i="2"/>
  <c r="L16" i="2" s="1"/>
  <c r="M16" i="2" s="1"/>
  <c r="K17" i="2"/>
  <c r="L17" i="2" s="1"/>
  <c r="M17" i="2" s="1"/>
  <c r="K3" i="2"/>
  <c r="L3" i="2" s="1"/>
  <c r="M3" i="2" s="1"/>
  <c r="K4" i="2"/>
  <c r="L4" i="2" s="1"/>
  <c r="M4" i="2" s="1"/>
  <c r="K5" i="2"/>
  <c r="L5" i="2" s="1"/>
  <c r="M5" i="2" s="1"/>
  <c r="K6" i="2"/>
  <c r="L6" i="2" s="1"/>
  <c r="M6" i="2" s="1"/>
  <c r="K2" i="2"/>
  <c r="L2" i="2" s="1"/>
  <c r="M2" i="2" s="1"/>
  <c r="K3" i="1" l="1"/>
  <c r="L3" i="1" s="1"/>
</calcChain>
</file>

<file path=xl/sharedStrings.xml><?xml version="1.0" encoding="utf-8"?>
<sst xmlns="http://schemas.openxmlformats.org/spreadsheetml/2006/main" count="276" uniqueCount="65">
  <si>
    <t>GO std: ul/ml</t>
    <phoneticPr fontId="1" type="noConversion"/>
  </si>
  <si>
    <t>control-1</t>
    <phoneticPr fontId="1" type="noConversion"/>
  </si>
  <si>
    <t>control-2</t>
    <phoneticPr fontId="1" type="noConversion"/>
  </si>
  <si>
    <t>phloretin-1</t>
    <phoneticPr fontId="1" type="noConversion"/>
  </si>
  <si>
    <t>chitosan-1</t>
    <phoneticPr fontId="1" type="noConversion"/>
  </si>
  <si>
    <t>chitosan-2</t>
    <phoneticPr fontId="1" type="noConversion"/>
  </si>
  <si>
    <t>phloretin-2</t>
    <phoneticPr fontId="1" type="noConversion"/>
  </si>
  <si>
    <t>quercetin-1</t>
    <phoneticPr fontId="1" type="noConversion"/>
  </si>
  <si>
    <t>quercetin-2</t>
    <phoneticPr fontId="1" type="noConversion"/>
  </si>
  <si>
    <t>hesperetin-1</t>
    <phoneticPr fontId="1" type="noConversion"/>
  </si>
  <si>
    <t>hesperetin-2</t>
    <phoneticPr fontId="1" type="noConversion"/>
  </si>
  <si>
    <t>chi+phl-1</t>
    <phoneticPr fontId="1" type="noConversion"/>
  </si>
  <si>
    <t>chi+phl-2</t>
    <phoneticPr fontId="1" type="noConversion"/>
  </si>
  <si>
    <t>chi+que-1</t>
    <phoneticPr fontId="1" type="noConversion"/>
  </si>
  <si>
    <t>chi+que-2</t>
    <phoneticPr fontId="1" type="noConversion"/>
  </si>
  <si>
    <t>chi+hes-1</t>
    <phoneticPr fontId="1" type="noConversion"/>
  </si>
  <si>
    <t>chi+hes-2</t>
    <phoneticPr fontId="1" type="noConversion"/>
  </si>
  <si>
    <t>Area</t>
    <phoneticPr fontId="1" type="noConversion"/>
  </si>
  <si>
    <t>Con. (ul/ml)</t>
    <phoneticPr fontId="1" type="noConversion"/>
  </si>
  <si>
    <t>uL/g beef</t>
    <phoneticPr fontId="1" type="noConversion"/>
  </si>
  <si>
    <t>ug/g beef</t>
    <phoneticPr fontId="1" type="noConversion"/>
  </si>
  <si>
    <t>MGO std: ul/ml</t>
    <phoneticPr fontId="1" type="noConversion"/>
  </si>
  <si>
    <t>chitosan</t>
    <phoneticPr fontId="1" type="noConversion"/>
  </si>
  <si>
    <t>phloretin</t>
    <phoneticPr fontId="1" type="noConversion"/>
  </si>
  <si>
    <t>quercetin</t>
    <phoneticPr fontId="1" type="noConversion"/>
  </si>
  <si>
    <t>hesperetin</t>
    <phoneticPr fontId="1" type="noConversion"/>
  </si>
  <si>
    <t>chi+que</t>
    <phoneticPr fontId="1" type="noConversion"/>
  </si>
  <si>
    <t>control</t>
    <phoneticPr fontId="1" type="noConversion"/>
  </si>
  <si>
    <t>phloridzin</t>
    <phoneticPr fontId="1" type="noConversion"/>
  </si>
  <si>
    <t>chi+phlrid</t>
    <phoneticPr fontId="1" type="noConversion"/>
  </si>
  <si>
    <t>chi+phret</t>
    <phoneticPr fontId="1" type="noConversion"/>
  </si>
  <si>
    <t>rutin</t>
    <phoneticPr fontId="1" type="noConversion"/>
  </si>
  <si>
    <t>chi+ru</t>
    <phoneticPr fontId="1" type="noConversion"/>
  </si>
  <si>
    <t>hesperedin</t>
    <phoneticPr fontId="1" type="noConversion"/>
  </si>
  <si>
    <t>chi+hesrid</t>
    <phoneticPr fontId="1" type="noConversion"/>
  </si>
  <si>
    <t>chi+hesret</t>
    <phoneticPr fontId="1" type="noConversion"/>
  </si>
  <si>
    <t xml:space="preserve">mg/ml </t>
    <phoneticPr fontId="1" type="noConversion"/>
  </si>
  <si>
    <t>Con.(uL/mL)</t>
    <phoneticPr fontId="1" type="noConversion"/>
  </si>
  <si>
    <t>ug/ml</t>
    <phoneticPr fontId="1" type="noConversion"/>
  </si>
  <si>
    <t>phloridzin-1</t>
    <phoneticPr fontId="1" type="noConversion"/>
  </si>
  <si>
    <t>phloridzin-2</t>
    <phoneticPr fontId="1" type="noConversion"/>
  </si>
  <si>
    <t>rutin-1</t>
    <phoneticPr fontId="1" type="noConversion"/>
  </si>
  <si>
    <t>rutin-2</t>
    <phoneticPr fontId="1" type="noConversion"/>
  </si>
  <si>
    <t>hesperedin-1</t>
    <phoneticPr fontId="1" type="noConversion"/>
  </si>
  <si>
    <t>hesperedin-2</t>
    <phoneticPr fontId="1" type="noConversion"/>
  </si>
  <si>
    <t>c+p-1</t>
    <phoneticPr fontId="1" type="noConversion"/>
  </si>
  <si>
    <t>c+p-2</t>
    <phoneticPr fontId="1" type="noConversion"/>
  </si>
  <si>
    <t>c+r-1</t>
    <phoneticPr fontId="1" type="noConversion"/>
  </si>
  <si>
    <t>c+r-2</t>
    <phoneticPr fontId="1" type="noConversion"/>
  </si>
  <si>
    <t>c+h-1</t>
    <phoneticPr fontId="1" type="noConversion"/>
  </si>
  <si>
    <t>c+h-2</t>
    <phoneticPr fontId="1" type="noConversion"/>
  </si>
  <si>
    <t>hesperidin</t>
    <phoneticPr fontId="1" type="noConversion"/>
  </si>
  <si>
    <t>chi</t>
    <phoneticPr fontId="1" type="noConversion"/>
  </si>
  <si>
    <t>que</t>
    <phoneticPr fontId="1" type="noConversion"/>
  </si>
  <si>
    <t>1:2</t>
    <phoneticPr fontId="1" type="noConversion"/>
  </si>
  <si>
    <t>1:1</t>
    <phoneticPr fontId="1" type="noConversion"/>
  </si>
  <si>
    <t>2:1</t>
    <phoneticPr fontId="1" type="noConversion"/>
  </si>
  <si>
    <t>5:1</t>
    <phoneticPr fontId="1" type="noConversion"/>
  </si>
  <si>
    <t>nd</t>
    <phoneticPr fontId="1" type="noConversion"/>
  </si>
  <si>
    <t>Chi:que</t>
    <phoneticPr fontId="1" type="noConversion"/>
  </si>
  <si>
    <t>Chi+combinations</t>
    <phoneticPr fontId="1" type="noConversion"/>
  </si>
  <si>
    <t>Lys-glu chemical model, 160℃ 30min</t>
    <phoneticPr fontId="1" type="noConversion"/>
  </si>
  <si>
    <t xml:space="preserve"> Final con., 5 mg/ml</t>
    <phoneticPr fontId="1" type="noConversion"/>
  </si>
  <si>
    <t xml:space="preserve"> Final con., 0.5 mg/ml</t>
    <phoneticPr fontId="1" type="noConversion"/>
  </si>
  <si>
    <t>BSA-glu model, 37℃ 7d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</si>
</sst>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_ "/>
    <numFmt numFmtId="178" formatCode="0.0_ "/>
    <numFmt numFmtId="179" formatCode="0.00_);[Red]\(0.00\)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>
      <alignment vertical="center"/>
    </xf>
    <xf numFmtId="178" fontId="0" fillId="0" borderId="0" xfId="0" applyNumberFormat="1">
      <alignment vertical="center"/>
    </xf>
    <xf numFmtId="0" fontId="0" fillId="0" borderId="0" xfId="0" applyFont="1">
      <alignment vertical="center"/>
    </xf>
    <xf numFmtId="49" fontId="0" fillId="0" borderId="0" xfId="0" applyNumberFormat="1">
      <alignment vertical="center"/>
    </xf>
    <xf numFmtId="179" fontId="0" fillId="0" borderId="0" xfId="0" applyNumberFormat="1">
      <alignment vertical="center"/>
    </xf>
    <xf numFmtId="178" fontId="0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1933302008418113E-2"/>
                  <c:y val="-7.8499399696308457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'MGO-beef'!$A$3:$F$3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'MGO-beef'!$A$4:$F$4</c:f>
              <c:numCache>
                <c:formatCode>General</c:formatCode>
                <c:ptCount val="6"/>
                <c:pt idx="0">
                  <c:v>0</c:v>
                </c:pt>
                <c:pt idx="1">
                  <c:v>569564</c:v>
                </c:pt>
                <c:pt idx="2">
                  <c:v>1188919</c:v>
                </c:pt>
                <c:pt idx="3">
                  <c:v>1762197</c:v>
                </c:pt>
                <c:pt idx="4">
                  <c:v>2384009</c:v>
                </c:pt>
                <c:pt idx="5">
                  <c:v>2924129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81-4AE4-9A2D-9CBB8C352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267903"/>
        <c:axId val="1846089535"/>
      </c:scatterChart>
      <c:valAx>
        <c:axId val="176926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46089535"/>
        <c:crosses val="autoZero"/>
        <c:crossBetween val="midCat"/>
      </c:valAx>
      <c:valAx>
        <c:axId val="18460895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9267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0505880714621419E-2"/>
                  <c:y val="0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'GO-beef'!$A$3:$G$3</c:f>
              <c:numCache>
                <c:formatCode>General</c:formatCode>
                <c:ptCount val="7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</c:numCache>
            </c:numRef>
          </c:xVal>
          <c:yVal>
            <c:numRef>
              <c:f>'GO-beef'!$A$4:$G$4</c:f>
              <c:numCache>
                <c:formatCode>General</c:formatCode>
                <c:ptCount val="7"/>
                <c:pt idx="0">
                  <c:v>0</c:v>
                </c:pt>
                <c:pt idx="1">
                  <c:v>14984</c:v>
                </c:pt>
                <c:pt idx="2">
                  <c:v>27972</c:v>
                </c:pt>
                <c:pt idx="3">
                  <c:v>47877</c:v>
                </c:pt>
                <c:pt idx="4">
                  <c:v>62347</c:v>
                </c:pt>
                <c:pt idx="5">
                  <c:v>78359</c:v>
                </c:pt>
                <c:pt idx="6">
                  <c:v>88879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21-4361-9893-9BB2997E4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263103"/>
        <c:axId val="1767835519"/>
      </c:scatterChart>
      <c:valAx>
        <c:axId val="1769263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7835519"/>
        <c:crosses val="autoZero"/>
        <c:crossBetween val="midCat"/>
      </c:valAx>
      <c:valAx>
        <c:axId val="17678355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926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343503937007874E-2"/>
                  <c:y val="1.6185476815398076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'MGO-Lys model'!$A$5:$E$5</c:f>
              <c:numCache>
                <c:formatCode>General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</c:numCache>
            </c:numRef>
          </c:xVal>
          <c:yVal>
            <c:numRef>
              <c:f>'MGO-Lys model'!$A$6:$E$6</c:f>
              <c:numCache>
                <c:formatCode>General</c:formatCode>
                <c:ptCount val="5"/>
                <c:pt idx="0">
                  <c:v>0</c:v>
                </c:pt>
                <c:pt idx="1">
                  <c:v>1188919</c:v>
                </c:pt>
                <c:pt idx="2">
                  <c:v>2384009</c:v>
                </c:pt>
                <c:pt idx="3">
                  <c:v>4623812</c:v>
                </c:pt>
                <c:pt idx="4">
                  <c:v>6470511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FE-4BDF-9640-8436F65DB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010047"/>
        <c:axId val="1514292847"/>
      </c:scatterChart>
      <c:valAx>
        <c:axId val="1143010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14292847"/>
        <c:crosses val="autoZero"/>
        <c:crossBetween val="midCat"/>
      </c:valAx>
      <c:valAx>
        <c:axId val="15142928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3010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1747741654992513E-2"/>
                  <c:y val="0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'GO-Lys model'!$A$5:$F$5</c:f>
              <c:numCache>
                <c:formatCode>General</c:formatCode>
                <c:ptCount val="6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'GO-Lys model'!$A$6:$F$6</c:f>
              <c:numCache>
                <c:formatCode>General</c:formatCode>
                <c:ptCount val="6"/>
                <c:pt idx="0">
                  <c:v>0</c:v>
                </c:pt>
                <c:pt idx="1">
                  <c:v>27972</c:v>
                </c:pt>
                <c:pt idx="2">
                  <c:v>62347</c:v>
                </c:pt>
                <c:pt idx="3">
                  <c:v>88879</c:v>
                </c:pt>
                <c:pt idx="4">
                  <c:v>135654</c:v>
                </c:pt>
                <c:pt idx="5">
                  <c:v>169448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A4-46A3-809F-B89A672D7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399119"/>
        <c:axId val="1174976623"/>
      </c:scatterChart>
      <c:valAx>
        <c:axId val="1426399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976623"/>
        <c:crosses val="autoZero"/>
        <c:crossBetween val="midCat"/>
      </c:valAx>
      <c:valAx>
        <c:axId val="1174976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6399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'MGO- BSA model'!$A$4:$F$4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0.01</c:v>
                </c:pt>
              </c:numCache>
            </c:numRef>
          </c:xVal>
          <c:yVal>
            <c:numRef>
              <c:f>'MGO- BSA model'!$A$5:$F$5</c:f>
              <c:numCache>
                <c:formatCode>General</c:formatCode>
                <c:ptCount val="6"/>
                <c:pt idx="0">
                  <c:v>0</c:v>
                </c:pt>
                <c:pt idx="1">
                  <c:v>13241</c:v>
                </c:pt>
                <c:pt idx="2">
                  <c:v>25210</c:v>
                </c:pt>
                <c:pt idx="3">
                  <c:v>33199</c:v>
                </c:pt>
                <c:pt idx="4">
                  <c:v>49953</c:v>
                </c:pt>
                <c:pt idx="5">
                  <c:v>255945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4-41BE-81AC-E6626F846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767424"/>
        <c:axId val="775776160"/>
      </c:scatterChart>
      <c:valAx>
        <c:axId val="77576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5776160"/>
        <c:crosses val="autoZero"/>
        <c:crossBetween val="midCat"/>
      </c:valAx>
      <c:valAx>
        <c:axId val="775776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576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'GO-BSA model'!$A$4:$F$4</c:f>
              <c:numCache>
                <c:formatCode>General</c:formatCode>
                <c:ptCount val="6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0.01</c:v>
                </c:pt>
              </c:numCache>
            </c:numRef>
          </c:xVal>
          <c:yVal>
            <c:numRef>
              <c:f>'GO-BSA model'!$A$5:$F$5</c:f>
              <c:numCache>
                <c:formatCode>General</c:formatCode>
                <c:ptCount val="6"/>
                <c:pt idx="0">
                  <c:v>0</c:v>
                </c:pt>
                <c:pt idx="1">
                  <c:v>12642</c:v>
                </c:pt>
                <c:pt idx="2">
                  <c:v>26887</c:v>
                </c:pt>
                <c:pt idx="3">
                  <c:v>40116</c:v>
                </c:pt>
                <c:pt idx="4">
                  <c:v>54089</c:v>
                </c:pt>
                <c:pt idx="5">
                  <c:v>274902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B2-4981-9E76-63874F2A3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762848"/>
        <c:axId val="775764512"/>
      </c:scatterChart>
      <c:valAx>
        <c:axId val="7757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5764512"/>
        <c:crosses val="autoZero"/>
        <c:crossBetween val="midCat"/>
      </c:valAx>
      <c:valAx>
        <c:axId val="775764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576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576262</xdr:colOff>
      <xdr:row>4</xdr:row>
      <xdr:rowOff>171450</xdr:rowOff>
    </xdr:from>
    <xdr:to>
      <xdr:col>4</xdr:col>
      <xdr:colOff>657225</xdr:colOff>
      <xdr:row>16</xdr:row>
      <xdr:rowOff>76199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CC5A1EA-FB6B-48F5-B6B0-B91BFD72C7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</xdr:colOff>
      <xdr:row>4</xdr:row>
      <xdr:rowOff>161924</xdr:rowOff>
    </xdr:from>
    <xdr:to>
      <xdr:col>5</xdr:col>
      <xdr:colOff>161925</xdr:colOff>
      <xdr:row>16</xdr:row>
      <xdr:rowOff>9525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482789D-155C-4C1E-9875-60432C7B64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290512</xdr:colOff>
      <xdr:row>6</xdr:row>
      <xdr:rowOff>161924</xdr:rowOff>
    </xdr:from>
    <xdr:to>
      <xdr:col>4</xdr:col>
      <xdr:colOff>609600</xdr:colOff>
      <xdr:row>19</xdr:row>
      <xdr:rowOff>28574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26BD758-07C3-4F4D-A504-950E40BE5E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7</xdr:row>
      <xdr:rowOff>180974</xdr:rowOff>
    </xdr:from>
    <xdr:to>
      <xdr:col>4</xdr:col>
      <xdr:colOff>495300</xdr:colOff>
      <xdr:row>19</xdr:row>
      <xdr:rowOff>47623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209D673-5678-414C-BB41-DD68E48C1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</xdr:colOff>
      <xdr:row>6</xdr:row>
      <xdr:rowOff>47625</xdr:rowOff>
    </xdr:from>
    <xdr:to>
      <xdr:col>4</xdr:col>
      <xdr:colOff>381000</xdr:colOff>
      <xdr:row>16</xdr:row>
      <xdr:rowOff>95249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47167CE-5F88-464F-B92B-10E3585680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357187</xdr:colOff>
      <xdr:row>6</xdr:row>
      <xdr:rowOff>0</xdr:rowOff>
    </xdr:from>
    <xdr:to>
      <xdr:col>4</xdr:col>
      <xdr:colOff>504825</xdr:colOff>
      <xdr:row>17</xdr:row>
      <xdr:rowOff>9525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CA81EAD-9AB8-4250-9750-E736FCBC8C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D9AD9-3C79-424E-9347-3F1453C8B1C7}">
  <dimension ref="A1:R47"/>
  <sheetViews>
    <sheetView workbookViewId="0">
      <selection activeCell="E23" sqref="E23"/>
    </sheetView>
  </sheetViews>
  <sheetFormatPr defaultRowHeight="14.25" x14ac:dyDescent="0.2"/>
  <cols>
    <col min="7" max="7" width="9.375" customWidth="1"/>
    <col min="8" max="8" width="11.625" customWidth="1"/>
    <col min="10" max="10" width="10.625" style="1" customWidth="1"/>
    <col min="11" max="11" width="9.75" customWidth="1"/>
    <col min="12" max="12" width="10.25" style="4" customWidth="1"/>
    <col min="13" max="13" width="9" style="4"/>
    <col min="16" max="16" width="9.875" customWidth="1"/>
    <col min="17" max="17" width="10.5" customWidth="1"/>
    <col min="18" max="18" width="9.625" customWidth="1"/>
  </cols>
  <sheetData>
    <row r="1" spans="1:18" x14ac:dyDescent="0.2">
      <c r="A1" t="s">
        <v>60</v>
      </c>
      <c r="I1" t="s">
        <v>17</v>
      </c>
      <c r="J1" s="1" t="s">
        <v>18</v>
      </c>
      <c r="K1" t="s">
        <v>19</v>
      </c>
      <c r="L1" s="4" t="s">
        <v>20</v>
      </c>
      <c r="N1" t="s">
        <v>59</v>
      </c>
      <c r="P1" s="1"/>
      <c r="R1" s="4"/>
    </row>
    <row r="2" spans="1:18" x14ac:dyDescent="0.2">
      <c r="A2" t="s">
        <v>21</v>
      </c>
      <c r="H2" t="s">
        <v>1</v>
      </c>
      <c r="I2">
        <v>1848373</v>
      </c>
      <c r="J2" s="1">
        <f>(I2+2620.2)/10000000</f>
        <v>0.18509931999999998</v>
      </c>
      <c r="K2">
        <f>(J2*0.8*2.5)/4</f>
        <v>9.2549660000000006E-2</v>
      </c>
      <c r="L2" s="4">
        <f>K2*1.17*1000</f>
        <v>108.2831022</v>
      </c>
      <c r="O2" t="s">
        <v>17</v>
      </c>
      <c r="P2" s="1" t="s">
        <v>18</v>
      </c>
      <c r="Q2" t="s">
        <v>19</v>
      </c>
      <c r="R2" s="4" t="s">
        <v>20</v>
      </c>
    </row>
    <row r="3" spans="1:18" x14ac:dyDescent="0.2">
      <c r="A3">
        <v>0</v>
      </c>
      <c r="B3">
        <v>0.05</v>
      </c>
      <c r="C3">
        <v>0.1</v>
      </c>
      <c r="D3">
        <v>0.15</v>
      </c>
      <c r="E3">
        <v>0.2</v>
      </c>
      <c r="F3">
        <v>0.25</v>
      </c>
      <c r="H3" t="s">
        <v>2</v>
      </c>
      <c r="I3">
        <v>1916481</v>
      </c>
      <c r="J3" s="1">
        <f t="shared" ref="J3:J47" si="0">(I3+2620.2)/10000000</f>
        <v>0.19191011999999999</v>
      </c>
      <c r="K3">
        <f>(J3*0.8*2.5)/4</f>
        <v>9.5955060000000009E-2</v>
      </c>
      <c r="L3" s="4">
        <f t="shared" ref="L3:L47" si="1">K3*1.17*1000</f>
        <v>112.2674202</v>
      </c>
      <c r="M3"/>
      <c r="N3" t="s">
        <v>27</v>
      </c>
      <c r="O3">
        <v>1948483</v>
      </c>
      <c r="P3" s="1">
        <f t="shared" ref="P3:P30" si="2">(O3+2620.2)/10000000</f>
        <v>0.19511032</v>
      </c>
      <c r="Q3">
        <f t="shared" ref="Q3:Q30" si="3">(P3*0.8*2.5)/4</f>
        <v>9.7555160000000002E-2</v>
      </c>
      <c r="R3" s="4">
        <f t="shared" ref="R3:R30" si="4">Q3*1.17*1000</f>
        <v>114.13953720000001</v>
      </c>
    </row>
    <row r="4" spans="1:18" x14ac:dyDescent="0.2">
      <c r="A4">
        <v>0</v>
      </c>
      <c r="B4">
        <v>569564</v>
      </c>
      <c r="C4">
        <v>1188919</v>
      </c>
      <c r="D4">
        <v>1762197</v>
      </c>
      <c r="E4">
        <v>2384009</v>
      </c>
      <c r="F4">
        <v>2924129</v>
      </c>
      <c r="H4" t="s">
        <v>4</v>
      </c>
      <c r="I4">
        <v>1214077</v>
      </c>
      <c r="J4" s="1">
        <f t="shared" si="0"/>
        <v>0.12166972</v>
      </c>
      <c r="K4">
        <f t="shared" ref="K4:K47" si="5">(J4*0.8*2.5)/4</f>
        <v>6.0834859999999998E-2</v>
      </c>
      <c r="L4" s="4">
        <f t="shared" si="1"/>
        <v>71.176786199999995</v>
      </c>
      <c r="M4"/>
      <c r="O4">
        <v>1922692</v>
      </c>
      <c r="P4" s="1">
        <f t="shared" si="2"/>
        <v>0.19253122</v>
      </c>
      <c r="Q4">
        <f t="shared" si="3"/>
        <v>9.6265610000000001E-2</v>
      </c>
      <c r="R4" s="4">
        <f t="shared" si="4"/>
        <v>112.6307637</v>
      </c>
    </row>
    <row r="5" spans="1:18" x14ac:dyDescent="0.2">
      <c r="H5" t="s">
        <v>5</v>
      </c>
      <c r="I5">
        <v>1233857</v>
      </c>
      <c r="J5" s="1">
        <f t="shared" si="0"/>
        <v>0.12364771999999999</v>
      </c>
      <c r="K5">
        <f t="shared" si="5"/>
        <v>6.1823859999999994E-2</v>
      </c>
      <c r="L5" s="4">
        <f t="shared" si="1"/>
        <v>72.33391619999999</v>
      </c>
      <c r="M5"/>
      <c r="O5">
        <v>2000929</v>
      </c>
      <c r="P5" s="1">
        <f t="shared" si="2"/>
        <v>0.20035491999999999</v>
      </c>
      <c r="Q5">
        <f t="shared" si="3"/>
        <v>0.10017746000000001</v>
      </c>
      <c r="R5" s="4">
        <f t="shared" si="4"/>
        <v>117.20762820000002</v>
      </c>
    </row>
    <row r="6" spans="1:18" x14ac:dyDescent="0.2">
      <c r="H6" t="s">
        <v>3</v>
      </c>
      <c r="I6">
        <v>302134</v>
      </c>
      <c r="J6" s="1">
        <f t="shared" si="0"/>
        <v>3.047542E-2</v>
      </c>
      <c r="K6">
        <f>(J6*0.8*2.5)/4</f>
        <v>1.5237710000000002E-2</v>
      </c>
      <c r="L6" s="4">
        <f t="shared" si="1"/>
        <v>17.828120700000003</v>
      </c>
      <c r="M6"/>
      <c r="O6">
        <v>1829774</v>
      </c>
      <c r="P6" s="1">
        <f t="shared" si="2"/>
        <v>0.18323941999999999</v>
      </c>
      <c r="Q6">
        <f t="shared" si="3"/>
        <v>9.1619709999999993E-2</v>
      </c>
      <c r="R6" s="4">
        <f t="shared" si="4"/>
        <v>107.19506069999998</v>
      </c>
    </row>
    <row r="7" spans="1:18" x14ac:dyDescent="0.2">
      <c r="H7" t="s">
        <v>6</v>
      </c>
      <c r="I7">
        <v>267479</v>
      </c>
      <c r="J7" s="1">
        <f t="shared" si="0"/>
        <v>2.700992E-2</v>
      </c>
      <c r="K7">
        <f t="shared" si="5"/>
        <v>1.350496E-2</v>
      </c>
      <c r="L7" s="4">
        <f t="shared" si="1"/>
        <v>15.800803199999997</v>
      </c>
      <c r="M7"/>
      <c r="N7" t="s">
        <v>52</v>
      </c>
      <c r="O7">
        <v>1185902</v>
      </c>
      <c r="P7" s="1">
        <f t="shared" si="2"/>
        <v>0.11885221999999999</v>
      </c>
      <c r="Q7">
        <f t="shared" si="3"/>
        <v>5.9426110000000004E-2</v>
      </c>
      <c r="R7" s="4">
        <f t="shared" si="4"/>
        <v>69.528548700000002</v>
      </c>
    </row>
    <row r="8" spans="1:18" x14ac:dyDescent="0.2">
      <c r="H8" t="s">
        <v>7</v>
      </c>
      <c r="I8">
        <v>1620121</v>
      </c>
      <c r="J8" s="1">
        <f t="shared" si="0"/>
        <v>0.16227411999999999</v>
      </c>
      <c r="K8">
        <f t="shared" si="5"/>
        <v>8.1137059999999997E-2</v>
      </c>
      <c r="L8" s="4">
        <f t="shared" si="1"/>
        <v>94.930360199999996</v>
      </c>
      <c r="M8"/>
      <c r="O8">
        <v>1256906</v>
      </c>
      <c r="P8" s="1">
        <f t="shared" si="2"/>
        <v>0.12595261999999999</v>
      </c>
      <c r="Q8">
        <f t="shared" si="3"/>
        <v>6.2976309999999994E-2</v>
      </c>
      <c r="R8" s="4">
        <f t="shared" si="4"/>
        <v>73.682282699999988</v>
      </c>
    </row>
    <row r="9" spans="1:18" x14ac:dyDescent="0.2">
      <c r="H9" t="s">
        <v>8</v>
      </c>
      <c r="I9">
        <v>1678192</v>
      </c>
      <c r="J9" s="1">
        <f t="shared" si="0"/>
        <v>0.16808122</v>
      </c>
      <c r="K9">
        <f t="shared" si="5"/>
        <v>8.4040610000000016E-2</v>
      </c>
      <c r="L9" s="4">
        <f t="shared" si="1"/>
        <v>98.327513700000011</v>
      </c>
      <c r="M9"/>
      <c r="O9">
        <v>1180658</v>
      </c>
      <c r="P9" s="1">
        <f t="shared" si="2"/>
        <v>0.11832782</v>
      </c>
      <c r="Q9">
        <f t="shared" si="3"/>
        <v>5.916391E-2</v>
      </c>
      <c r="R9" s="4">
        <f t="shared" si="4"/>
        <v>69.221774699999997</v>
      </c>
    </row>
    <row r="10" spans="1:18" x14ac:dyDescent="0.2">
      <c r="H10" t="s">
        <v>9</v>
      </c>
      <c r="I10">
        <v>1139766</v>
      </c>
      <c r="J10" s="1">
        <f t="shared" si="0"/>
        <v>0.11423862</v>
      </c>
      <c r="K10">
        <f t="shared" si="5"/>
        <v>5.711931E-2</v>
      </c>
      <c r="L10" s="4">
        <f t="shared" si="1"/>
        <v>66.829592699999992</v>
      </c>
      <c r="M10"/>
      <c r="O10">
        <v>1270080</v>
      </c>
      <c r="P10" s="1">
        <f t="shared" si="2"/>
        <v>0.12727001999999998</v>
      </c>
      <c r="Q10">
        <f t="shared" si="3"/>
        <v>6.3635009999999992E-2</v>
      </c>
      <c r="R10" s="4">
        <f t="shared" si="4"/>
        <v>74.452961699999989</v>
      </c>
    </row>
    <row r="11" spans="1:18" x14ac:dyDescent="0.2">
      <c r="H11" t="s">
        <v>10</v>
      </c>
      <c r="I11">
        <v>1222815</v>
      </c>
      <c r="J11" s="1">
        <f t="shared" si="0"/>
        <v>0.12254351999999999</v>
      </c>
      <c r="K11">
        <f t="shared" si="5"/>
        <v>6.1271759999999995E-2</v>
      </c>
      <c r="L11" s="4">
        <f t="shared" si="1"/>
        <v>71.68795919999998</v>
      </c>
      <c r="M11"/>
      <c r="N11" t="s">
        <v>53</v>
      </c>
      <c r="O11">
        <v>1601684</v>
      </c>
      <c r="P11" s="1">
        <f t="shared" si="2"/>
        <v>0.16043041999999999</v>
      </c>
      <c r="Q11">
        <f t="shared" si="3"/>
        <v>8.0215210000000009E-2</v>
      </c>
      <c r="R11" s="4">
        <f t="shared" si="4"/>
        <v>93.851795700000011</v>
      </c>
    </row>
    <row r="12" spans="1:18" x14ac:dyDescent="0.2">
      <c r="H12" t="s">
        <v>11</v>
      </c>
      <c r="I12">
        <v>285207</v>
      </c>
      <c r="J12" s="1">
        <f t="shared" si="0"/>
        <v>2.8782720000000001E-2</v>
      </c>
      <c r="K12">
        <f t="shared" si="5"/>
        <v>1.4391360000000002E-2</v>
      </c>
      <c r="L12" s="4">
        <f t="shared" si="1"/>
        <v>16.837891200000005</v>
      </c>
      <c r="M12"/>
      <c r="O12">
        <v>1644730</v>
      </c>
      <c r="P12" s="1">
        <f t="shared" si="2"/>
        <v>0.16473501999999998</v>
      </c>
      <c r="Q12">
        <f t="shared" si="3"/>
        <v>8.2367509999999991E-2</v>
      </c>
      <c r="R12" s="4">
        <f t="shared" si="4"/>
        <v>96.369986699999984</v>
      </c>
    </row>
    <row r="13" spans="1:18" x14ac:dyDescent="0.2">
      <c r="H13" t="s">
        <v>12</v>
      </c>
      <c r="I13">
        <v>259973</v>
      </c>
      <c r="J13" s="1">
        <f t="shared" si="0"/>
        <v>2.6259320000000003E-2</v>
      </c>
      <c r="K13">
        <f t="shared" si="5"/>
        <v>1.3129660000000003E-2</v>
      </c>
      <c r="L13" s="4">
        <f t="shared" si="1"/>
        <v>15.361702200000002</v>
      </c>
      <c r="M13"/>
      <c r="O13">
        <v>1661969</v>
      </c>
      <c r="P13" s="1">
        <f t="shared" si="2"/>
        <v>0.16645891999999998</v>
      </c>
      <c r="Q13">
        <f t="shared" si="3"/>
        <v>8.3229459999999991E-2</v>
      </c>
      <c r="R13" s="4">
        <f t="shared" si="4"/>
        <v>97.378468199999986</v>
      </c>
    </row>
    <row r="14" spans="1:18" x14ac:dyDescent="0.2">
      <c r="H14" t="s">
        <v>13</v>
      </c>
      <c r="I14">
        <v>1294591</v>
      </c>
      <c r="J14" s="1">
        <f t="shared" si="0"/>
        <v>0.12972112</v>
      </c>
      <c r="K14">
        <f t="shared" si="5"/>
        <v>6.4860560000000012E-2</v>
      </c>
      <c r="L14" s="4">
        <f t="shared" si="1"/>
        <v>75.886855199999999</v>
      </c>
      <c r="M14"/>
      <c r="O14">
        <v>1612885</v>
      </c>
      <c r="P14" s="1">
        <f t="shared" si="2"/>
        <v>0.16155052</v>
      </c>
      <c r="Q14">
        <f t="shared" si="3"/>
        <v>8.0775260000000002E-2</v>
      </c>
      <c r="R14" s="4">
        <f t="shared" si="4"/>
        <v>94.507054199999999</v>
      </c>
    </row>
    <row r="15" spans="1:18" x14ac:dyDescent="0.2">
      <c r="H15" t="s">
        <v>14</v>
      </c>
      <c r="I15">
        <v>1355540</v>
      </c>
      <c r="J15" s="1">
        <f t="shared" si="0"/>
        <v>0.13581601999999998</v>
      </c>
      <c r="K15">
        <f t="shared" si="5"/>
        <v>6.7908009999999991E-2</v>
      </c>
      <c r="L15" s="4">
        <f t="shared" si="1"/>
        <v>79.452371699999986</v>
      </c>
      <c r="M15"/>
      <c r="N15" s="6" t="s">
        <v>54</v>
      </c>
      <c r="O15">
        <v>1561949</v>
      </c>
      <c r="P15" s="1">
        <f t="shared" si="2"/>
        <v>0.15645692</v>
      </c>
      <c r="Q15">
        <f t="shared" si="3"/>
        <v>7.822846E-2</v>
      </c>
      <c r="R15" s="4">
        <f t="shared" si="4"/>
        <v>91.52729819999999</v>
      </c>
    </row>
    <row r="16" spans="1:18" x14ac:dyDescent="0.2">
      <c r="H16" t="s">
        <v>15</v>
      </c>
      <c r="I16">
        <v>1153432</v>
      </c>
      <c r="J16" s="1">
        <f t="shared" si="0"/>
        <v>0.11560521999999999</v>
      </c>
      <c r="K16">
        <f t="shared" si="5"/>
        <v>5.7802610000000004E-2</v>
      </c>
      <c r="L16" s="4">
        <f t="shared" si="1"/>
        <v>67.6290537</v>
      </c>
      <c r="M16"/>
      <c r="O16">
        <v>1563845</v>
      </c>
      <c r="P16" s="1">
        <f t="shared" si="2"/>
        <v>0.15664651999999998</v>
      </c>
      <c r="Q16">
        <f t="shared" si="3"/>
        <v>7.8323259999999992E-2</v>
      </c>
      <c r="R16" s="4">
        <f t="shared" si="4"/>
        <v>91.638214199999979</v>
      </c>
    </row>
    <row r="17" spans="8:18" x14ac:dyDescent="0.2">
      <c r="H17" t="s">
        <v>16</v>
      </c>
      <c r="I17">
        <v>1106614</v>
      </c>
      <c r="J17" s="1">
        <f t="shared" si="0"/>
        <v>0.11092341999999999</v>
      </c>
      <c r="K17">
        <f t="shared" si="5"/>
        <v>5.5461709999999997E-2</v>
      </c>
      <c r="L17" s="4">
        <f t="shared" si="1"/>
        <v>64.890200699999994</v>
      </c>
      <c r="M17"/>
      <c r="O17">
        <v>1327516</v>
      </c>
      <c r="P17" s="1">
        <f t="shared" si="2"/>
        <v>0.13301362</v>
      </c>
      <c r="Q17">
        <f t="shared" si="3"/>
        <v>6.650681E-2</v>
      </c>
      <c r="R17" s="4">
        <f t="shared" si="4"/>
        <v>77.812967700000002</v>
      </c>
    </row>
    <row r="18" spans="8:18" x14ac:dyDescent="0.2">
      <c r="H18" t="s">
        <v>1</v>
      </c>
      <c r="I18">
        <v>1941017</v>
      </c>
      <c r="J18" s="1">
        <f t="shared" si="0"/>
        <v>0.19436371999999999</v>
      </c>
      <c r="K18">
        <f t="shared" si="5"/>
        <v>9.7181860000000009E-2</v>
      </c>
      <c r="L18" s="4">
        <f t="shared" si="1"/>
        <v>113.7027762</v>
      </c>
      <c r="M18"/>
      <c r="O18">
        <v>1498030</v>
      </c>
      <c r="P18" s="1">
        <f t="shared" si="2"/>
        <v>0.15006501999999999</v>
      </c>
      <c r="Q18">
        <f t="shared" si="3"/>
        <v>7.5032509999999997E-2</v>
      </c>
      <c r="R18" s="4">
        <f t="shared" si="4"/>
        <v>87.788036699999992</v>
      </c>
    </row>
    <row r="19" spans="8:18" x14ac:dyDescent="0.2">
      <c r="H19" t="s">
        <v>2</v>
      </c>
      <c r="I19">
        <v>1997661</v>
      </c>
      <c r="J19" s="1">
        <f t="shared" si="0"/>
        <v>0.20002812</v>
      </c>
      <c r="K19">
        <f t="shared" si="5"/>
        <v>0.10001406000000002</v>
      </c>
      <c r="L19" s="4">
        <f t="shared" si="1"/>
        <v>117.01645020000001</v>
      </c>
      <c r="M19"/>
      <c r="N19" s="6" t="s">
        <v>55</v>
      </c>
      <c r="O19">
        <v>1350984</v>
      </c>
      <c r="P19" s="1">
        <f t="shared" si="2"/>
        <v>0.13536042000000001</v>
      </c>
      <c r="Q19">
        <f t="shared" si="3"/>
        <v>6.7680210000000005E-2</v>
      </c>
      <c r="R19" s="4">
        <f t="shared" si="4"/>
        <v>79.185845700000002</v>
      </c>
    </row>
    <row r="20" spans="8:18" x14ac:dyDescent="0.2">
      <c r="H20" t="s">
        <v>4</v>
      </c>
      <c r="I20">
        <v>1205263</v>
      </c>
      <c r="J20" s="1">
        <f t="shared" si="0"/>
        <v>0.12078831999999999</v>
      </c>
      <c r="K20">
        <f t="shared" si="5"/>
        <v>6.0394159999999995E-2</v>
      </c>
      <c r="L20" s="4">
        <f t="shared" si="1"/>
        <v>70.66116719999998</v>
      </c>
      <c r="M20"/>
      <c r="O20">
        <v>1233234</v>
      </c>
      <c r="P20" s="1">
        <f t="shared" si="2"/>
        <v>0.12358542</v>
      </c>
      <c r="Q20">
        <f t="shared" si="3"/>
        <v>6.1792710000000001E-2</v>
      </c>
      <c r="R20" s="4">
        <f t="shared" si="4"/>
        <v>72.297470699999991</v>
      </c>
    </row>
    <row r="21" spans="8:18" x14ac:dyDescent="0.2">
      <c r="H21" t="s">
        <v>5</v>
      </c>
      <c r="I21">
        <v>1211714</v>
      </c>
      <c r="J21" s="1">
        <f t="shared" si="0"/>
        <v>0.12143342</v>
      </c>
      <c r="K21">
        <f t="shared" si="5"/>
        <v>6.0716710000000007E-2</v>
      </c>
      <c r="L21" s="4">
        <f t="shared" si="1"/>
        <v>71.038550700000002</v>
      </c>
      <c r="M21"/>
      <c r="O21">
        <v>1523286</v>
      </c>
      <c r="P21" s="1">
        <f t="shared" si="2"/>
        <v>0.15259061999999998</v>
      </c>
      <c r="Q21">
        <f t="shared" si="3"/>
        <v>7.6295309999999991E-2</v>
      </c>
      <c r="R21" s="4">
        <f t="shared" si="4"/>
        <v>89.265512699999974</v>
      </c>
    </row>
    <row r="22" spans="8:18" x14ac:dyDescent="0.2">
      <c r="H22" t="s">
        <v>3</v>
      </c>
      <c r="I22">
        <v>291953</v>
      </c>
      <c r="J22" s="1">
        <f t="shared" si="0"/>
        <v>2.9457320000000002E-2</v>
      </c>
      <c r="K22">
        <f t="shared" si="5"/>
        <v>1.4728660000000001E-2</v>
      </c>
      <c r="L22" s="4">
        <f t="shared" si="1"/>
        <v>17.232532200000001</v>
      </c>
      <c r="M22"/>
      <c r="O22">
        <v>1498030</v>
      </c>
      <c r="P22" s="1">
        <f t="shared" si="2"/>
        <v>0.15006501999999999</v>
      </c>
      <c r="Q22">
        <f t="shared" si="3"/>
        <v>7.5032509999999997E-2</v>
      </c>
      <c r="R22" s="4">
        <f t="shared" si="4"/>
        <v>87.788036699999992</v>
      </c>
    </row>
    <row r="23" spans="8:18" x14ac:dyDescent="0.2">
      <c r="H23" t="s">
        <v>6</v>
      </c>
      <c r="I23">
        <v>283371</v>
      </c>
      <c r="J23" s="1">
        <f t="shared" si="0"/>
        <v>2.8599120000000002E-2</v>
      </c>
      <c r="K23">
        <f t="shared" si="5"/>
        <v>1.4299560000000003E-2</v>
      </c>
      <c r="L23" s="4">
        <f t="shared" si="1"/>
        <v>16.730485200000004</v>
      </c>
      <c r="M23"/>
      <c r="N23" s="6" t="s">
        <v>56</v>
      </c>
      <c r="O23">
        <v>1051574</v>
      </c>
      <c r="P23" s="1">
        <f t="shared" si="2"/>
        <v>0.10541942</v>
      </c>
      <c r="Q23">
        <f t="shared" si="3"/>
        <v>5.270971E-2</v>
      </c>
      <c r="R23" s="4">
        <f t="shared" si="4"/>
        <v>61.670360699999996</v>
      </c>
    </row>
    <row r="24" spans="8:18" x14ac:dyDescent="0.2">
      <c r="H24" t="s">
        <v>7</v>
      </c>
      <c r="I24">
        <v>1585169</v>
      </c>
      <c r="J24" s="1">
        <f t="shared" si="0"/>
        <v>0.15877891999999999</v>
      </c>
      <c r="K24">
        <f t="shared" si="5"/>
        <v>7.9389460000000009E-2</v>
      </c>
      <c r="L24" s="4">
        <f t="shared" si="1"/>
        <v>92.885668200000012</v>
      </c>
      <c r="M24"/>
      <c r="O24">
        <v>1060662</v>
      </c>
      <c r="P24" s="1">
        <f t="shared" si="2"/>
        <v>0.10632822</v>
      </c>
      <c r="Q24">
        <f t="shared" si="3"/>
        <v>5.3164110000000001E-2</v>
      </c>
      <c r="R24" s="4">
        <f t="shared" si="4"/>
        <v>62.2020087</v>
      </c>
    </row>
    <row r="25" spans="8:18" x14ac:dyDescent="0.2">
      <c r="H25" t="s">
        <v>8</v>
      </c>
      <c r="I25">
        <v>1615073</v>
      </c>
      <c r="J25" s="1">
        <f t="shared" si="0"/>
        <v>0.16176931999999999</v>
      </c>
      <c r="K25">
        <f t="shared" si="5"/>
        <v>8.0884660000000011E-2</v>
      </c>
      <c r="L25" s="4">
        <f t="shared" si="1"/>
        <v>94.635052200000018</v>
      </c>
      <c r="M25"/>
      <c r="O25">
        <v>1115780</v>
      </c>
      <c r="P25" s="1">
        <f t="shared" si="2"/>
        <v>0.11184002</v>
      </c>
      <c r="Q25">
        <f t="shared" si="3"/>
        <v>5.5920009999999999E-2</v>
      </c>
      <c r="R25" s="4">
        <f t="shared" si="4"/>
        <v>65.426411699999989</v>
      </c>
    </row>
    <row r="26" spans="8:18" x14ac:dyDescent="0.2">
      <c r="H26" t="s">
        <v>9</v>
      </c>
      <c r="I26">
        <v>1285391</v>
      </c>
      <c r="J26" s="1">
        <f t="shared" si="0"/>
        <v>0.12880111999999999</v>
      </c>
      <c r="K26">
        <f t="shared" si="5"/>
        <v>6.4400559999999996E-2</v>
      </c>
      <c r="L26" s="4">
        <f t="shared" si="1"/>
        <v>75.348655199999996</v>
      </c>
      <c r="M26"/>
      <c r="O26">
        <v>1210524</v>
      </c>
      <c r="P26" s="1">
        <f t="shared" si="2"/>
        <v>0.12131441999999999</v>
      </c>
      <c r="Q26">
        <f t="shared" si="3"/>
        <v>6.0657209999999996E-2</v>
      </c>
      <c r="R26" s="4">
        <f t="shared" si="4"/>
        <v>70.968935699999989</v>
      </c>
    </row>
    <row r="27" spans="8:18" x14ac:dyDescent="0.2">
      <c r="H27" t="s">
        <v>10</v>
      </c>
      <c r="I27">
        <v>1371277</v>
      </c>
      <c r="J27" s="1">
        <f t="shared" si="0"/>
        <v>0.13738971999999999</v>
      </c>
      <c r="K27">
        <f t="shared" si="5"/>
        <v>6.8694859999999996E-2</v>
      </c>
      <c r="L27" s="4">
        <f t="shared" si="1"/>
        <v>80.3729862</v>
      </c>
      <c r="M27"/>
      <c r="N27" s="6" t="s">
        <v>57</v>
      </c>
      <c r="O27">
        <v>973922</v>
      </c>
      <c r="P27" s="1">
        <f t="shared" si="2"/>
        <v>9.765422E-2</v>
      </c>
      <c r="Q27">
        <f t="shared" si="3"/>
        <v>4.8827110000000007E-2</v>
      </c>
      <c r="R27" s="4">
        <f t="shared" si="4"/>
        <v>57.127718700000003</v>
      </c>
    </row>
    <row r="28" spans="8:18" x14ac:dyDescent="0.2">
      <c r="H28" t="s">
        <v>11</v>
      </c>
      <c r="I28">
        <v>458798</v>
      </c>
      <c r="J28" s="1">
        <f t="shared" si="0"/>
        <v>4.614182E-2</v>
      </c>
      <c r="K28">
        <f t="shared" si="5"/>
        <v>2.3070910000000003E-2</v>
      </c>
      <c r="L28" s="4">
        <f t="shared" si="1"/>
        <v>26.992964700000005</v>
      </c>
      <c r="M28"/>
      <c r="O28">
        <v>995197</v>
      </c>
      <c r="P28" s="1">
        <f t="shared" si="2"/>
        <v>9.978171999999999E-2</v>
      </c>
      <c r="Q28">
        <f t="shared" si="3"/>
        <v>4.9890860000000002E-2</v>
      </c>
      <c r="R28" s="4">
        <f t="shared" si="4"/>
        <v>58.372306200000004</v>
      </c>
    </row>
    <row r="29" spans="8:18" x14ac:dyDescent="0.2">
      <c r="H29" t="s">
        <v>12</v>
      </c>
      <c r="I29">
        <v>355821</v>
      </c>
      <c r="J29" s="1">
        <f t="shared" si="0"/>
        <v>3.584412E-2</v>
      </c>
      <c r="K29">
        <f t="shared" si="5"/>
        <v>1.7922060000000004E-2</v>
      </c>
      <c r="L29" s="4">
        <f t="shared" si="1"/>
        <v>20.968810200000004</v>
      </c>
      <c r="M29"/>
      <c r="O29">
        <v>914933</v>
      </c>
      <c r="P29" s="1">
        <f t="shared" si="2"/>
        <v>9.1755320000000001E-2</v>
      </c>
      <c r="Q29">
        <f t="shared" si="3"/>
        <v>4.5877660000000001E-2</v>
      </c>
      <c r="R29" s="4">
        <f t="shared" si="4"/>
        <v>53.676862199999995</v>
      </c>
    </row>
    <row r="30" spans="8:18" x14ac:dyDescent="0.2">
      <c r="H30" t="s">
        <v>13</v>
      </c>
      <c r="I30">
        <v>1409149</v>
      </c>
      <c r="J30" s="1">
        <f t="shared" si="0"/>
        <v>0.14117691999999998</v>
      </c>
      <c r="K30">
        <f t="shared" si="5"/>
        <v>7.0588459999999992E-2</v>
      </c>
      <c r="L30" s="4">
        <f t="shared" si="1"/>
        <v>82.588498199999989</v>
      </c>
      <c r="O30">
        <v>913944</v>
      </c>
      <c r="P30" s="1">
        <f t="shared" si="2"/>
        <v>9.1656419999999988E-2</v>
      </c>
      <c r="Q30">
        <f t="shared" si="3"/>
        <v>4.5828210000000001E-2</v>
      </c>
      <c r="R30" s="4">
        <f t="shared" si="4"/>
        <v>53.619005700000002</v>
      </c>
    </row>
    <row r="31" spans="8:18" x14ac:dyDescent="0.2">
      <c r="H31" t="s">
        <v>14</v>
      </c>
      <c r="I31">
        <v>1595014</v>
      </c>
      <c r="J31" s="1">
        <f t="shared" si="0"/>
        <v>0.15976341999999999</v>
      </c>
      <c r="K31">
        <f t="shared" si="5"/>
        <v>7.9881710000000009E-2</v>
      </c>
      <c r="L31" s="4">
        <f t="shared" si="1"/>
        <v>93.461600700000005</v>
      </c>
    </row>
    <row r="32" spans="8:18" x14ac:dyDescent="0.2">
      <c r="H32" t="s">
        <v>15</v>
      </c>
      <c r="I32">
        <v>960611</v>
      </c>
      <c r="J32" s="1">
        <f t="shared" si="0"/>
        <v>9.6323119999999998E-2</v>
      </c>
      <c r="K32">
        <f t="shared" si="5"/>
        <v>4.8161560000000006E-2</v>
      </c>
      <c r="L32" s="4">
        <f t="shared" si="1"/>
        <v>56.349025200000007</v>
      </c>
    </row>
    <row r="33" spans="8:12" x14ac:dyDescent="0.2">
      <c r="H33" t="s">
        <v>16</v>
      </c>
      <c r="I33">
        <v>1057767</v>
      </c>
      <c r="J33" s="1">
        <f t="shared" si="0"/>
        <v>0.10603871999999999</v>
      </c>
      <c r="K33">
        <f t="shared" si="5"/>
        <v>5.3019360000000001E-2</v>
      </c>
      <c r="L33" s="4">
        <f t="shared" si="1"/>
        <v>62.032651199999997</v>
      </c>
    </row>
    <row r="34" spans="8:12" x14ac:dyDescent="0.2">
      <c r="H34" t="s">
        <v>1</v>
      </c>
      <c r="I34">
        <v>2066578</v>
      </c>
      <c r="J34" s="1">
        <f t="shared" si="0"/>
        <v>0.20691982</v>
      </c>
      <c r="K34">
        <f t="shared" si="5"/>
        <v>0.10345991</v>
      </c>
      <c r="L34" s="4">
        <f t="shared" si="1"/>
        <v>121.04809469999999</v>
      </c>
    </row>
    <row r="35" spans="8:12" x14ac:dyDescent="0.2">
      <c r="H35" t="s">
        <v>2</v>
      </c>
      <c r="I35">
        <v>2065535</v>
      </c>
      <c r="J35" s="1">
        <f t="shared" si="0"/>
        <v>0.20681552</v>
      </c>
      <c r="K35">
        <f t="shared" si="5"/>
        <v>0.10340776000000002</v>
      </c>
      <c r="L35" s="4">
        <f t="shared" si="1"/>
        <v>120.98707920000001</v>
      </c>
    </row>
    <row r="36" spans="8:12" x14ac:dyDescent="0.2">
      <c r="H36" t="s">
        <v>39</v>
      </c>
      <c r="I36">
        <v>1746271</v>
      </c>
      <c r="J36" s="1">
        <f t="shared" si="0"/>
        <v>0.17488912000000001</v>
      </c>
      <c r="K36">
        <f t="shared" si="5"/>
        <v>8.7444560000000005E-2</v>
      </c>
      <c r="L36" s="4">
        <f t="shared" si="1"/>
        <v>102.3101352</v>
      </c>
    </row>
    <row r="37" spans="8:12" x14ac:dyDescent="0.2">
      <c r="H37" t="s">
        <v>40</v>
      </c>
      <c r="I37">
        <v>1773518</v>
      </c>
      <c r="J37" s="1">
        <f t="shared" si="0"/>
        <v>0.17761382000000001</v>
      </c>
      <c r="K37">
        <f t="shared" si="5"/>
        <v>8.8806910000000017E-2</v>
      </c>
      <c r="L37" s="4">
        <f t="shared" si="1"/>
        <v>103.90408470000001</v>
      </c>
    </row>
    <row r="38" spans="8:12" x14ac:dyDescent="0.2">
      <c r="H38" t="s">
        <v>41</v>
      </c>
      <c r="I38">
        <v>1846294</v>
      </c>
      <c r="J38" s="1">
        <f t="shared" si="0"/>
        <v>0.18489142</v>
      </c>
      <c r="K38">
        <f t="shared" si="5"/>
        <v>9.244571E-2</v>
      </c>
      <c r="L38" s="4">
        <f t="shared" si="1"/>
        <v>108.1614807</v>
      </c>
    </row>
    <row r="39" spans="8:12" x14ac:dyDescent="0.2">
      <c r="H39" t="s">
        <v>42</v>
      </c>
      <c r="I39">
        <v>1771992</v>
      </c>
      <c r="J39" s="1">
        <f t="shared" si="0"/>
        <v>0.17746122</v>
      </c>
      <c r="K39">
        <f t="shared" si="5"/>
        <v>8.8730610000000001E-2</v>
      </c>
      <c r="L39" s="4">
        <f t="shared" si="1"/>
        <v>103.81481369999999</v>
      </c>
    </row>
    <row r="40" spans="8:12" x14ac:dyDescent="0.2">
      <c r="H40" t="s">
        <v>43</v>
      </c>
      <c r="I40">
        <v>1876888</v>
      </c>
      <c r="J40" s="1">
        <f t="shared" si="0"/>
        <v>0.18795081999999999</v>
      </c>
      <c r="K40">
        <f t="shared" si="5"/>
        <v>9.3975410000000009E-2</v>
      </c>
      <c r="L40" s="4">
        <f t="shared" si="1"/>
        <v>109.9512297</v>
      </c>
    </row>
    <row r="41" spans="8:12" x14ac:dyDescent="0.2">
      <c r="H41" t="s">
        <v>44</v>
      </c>
      <c r="I41">
        <v>1707761</v>
      </c>
      <c r="J41" s="1">
        <f t="shared" si="0"/>
        <v>0.17103811999999999</v>
      </c>
      <c r="K41">
        <f t="shared" si="5"/>
        <v>8.5519059999999994E-2</v>
      </c>
      <c r="L41" s="4">
        <f t="shared" si="1"/>
        <v>100.05730019999999</v>
      </c>
    </row>
    <row r="42" spans="8:12" x14ac:dyDescent="0.2">
      <c r="H42" t="s">
        <v>45</v>
      </c>
      <c r="I42">
        <v>1585459</v>
      </c>
      <c r="J42" s="1">
        <f t="shared" si="0"/>
        <v>0.15880791999999999</v>
      </c>
      <c r="K42">
        <f t="shared" si="5"/>
        <v>7.940396000000001E-2</v>
      </c>
      <c r="L42" s="4">
        <f t="shared" si="1"/>
        <v>92.902633199999997</v>
      </c>
    </row>
    <row r="43" spans="8:12" x14ac:dyDescent="0.2">
      <c r="H43" t="s">
        <v>46</v>
      </c>
      <c r="I43">
        <v>1623184</v>
      </c>
      <c r="J43" s="1">
        <f t="shared" si="0"/>
        <v>0.16258042</v>
      </c>
      <c r="K43">
        <f t="shared" si="5"/>
        <v>8.1290210000000002E-2</v>
      </c>
      <c r="L43" s="4">
        <f t="shared" si="1"/>
        <v>95.109545699999998</v>
      </c>
    </row>
    <row r="44" spans="8:12" x14ac:dyDescent="0.2">
      <c r="H44" t="s">
        <v>47</v>
      </c>
      <c r="I44">
        <v>1637166</v>
      </c>
      <c r="J44" s="1">
        <f t="shared" si="0"/>
        <v>0.16397861999999999</v>
      </c>
      <c r="K44">
        <f t="shared" si="5"/>
        <v>8.1989309999999996E-2</v>
      </c>
      <c r="L44" s="4">
        <f t="shared" si="1"/>
        <v>95.927492699999988</v>
      </c>
    </row>
    <row r="45" spans="8:12" x14ac:dyDescent="0.2">
      <c r="H45" t="s">
        <v>48</v>
      </c>
      <c r="I45">
        <v>1644743</v>
      </c>
      <c r="J45" s="1">
        <f t="shared" si="0"/>
        <v>0.16473631999999999</v>
      </c>
      <c r="K45">
        <f t="shared" si="5"/>
        <v>8.2368159999999996E-2</v>
      </c>
      <c r="L45" s="4">
        <f t="shared" si="1"/>
        <v>96.370747199999997</v>
      </c>
    </row>
    <row r="46" spans="8:12" x14ac:dyDescent="0.2">
      <c r="H46" t="s">
        <v>49</v>
      </c>
      <c r="I46">
        <v>1642430</v>
      </c>
      <c r="J46" s="1">
        <f t="shared" si="0"/>
        <v>0.16450502</v>
      </c>
      <c r="K46">
        <f t="shared" si="5"/>
        <v>8.2252510000000015E-2</v>
      </c>
      <c r="L46" s="4">
        <f t="shared" si="1"/>
        <v>96.235436700000008</v>
      </c>
    </row>
    <row r="47" spans="8:12" x14ac:dyDescent="0.2">
      <c r="H47" t="s">
        <v>50</v>
      </c>
      <c r="I47">
        <v>1658734</v>
      </c>
      <c r="J47" s="1">
        <f t="shared" si="0"/>
        <v>0.16613542000000001</v>
      </c>
      <c r="K47">
        <f t="shared" si="5"/>
        <v>8.3067710000000017E-2</v>
      </c>
      <c r="L47" s="4">
        <f t="shared" si="1"/>
        <v>97.189220700000007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3580-FE48-414D-B030-E23F0368274A}">
  <dimension ref="A1:S45"/>
  <sheetViews>
    <sheetView workbookViewId="0">
      <selection activeCell="D28" sqref="D28"/>
    </sheetView>
  </sheetViews>
  <sheetFormatPr defaultRowHeight="14.25" x14ac:dyDescent="0.2"/>
  <cols>
    <col min="8" max="8" width="9" customWidth="1"/>
    <col min="9" max="9" width="12" customWidth="1"/>
    <col min="11" max="11" width="10.875" customWidth="1"/>
    <col min="13" max="13" width="9" style="2"/>
    <col min="19" max="19" width="9" style="2"/>
  </cols>
  <sheetData>
    <row r="1" spans="1:19" x14ac:dyDescent="0.2">
      <c r="A1" t="s">
        <v>60</v>
      </c>
      <c r="J1" t="s">
        <v>17</v>
      </c>
      <c r="K1" t="s">
        <v>18</v>
      </c>
      <c r="L1" t="s">
        <v>19</v>
      </c>
      <c r="M1" s="2" t="s">
        <v>20</v>
      </c>
      <c r="O1" t="s">
        <v>59</v>
      </c>
    </row>
    <row r="2" spans="1:19" x14ac:dyDescent="0.2">
      <c r="A2" t="s">
        <v>0</v>
      </c>
      <c r="I2" t="s">
        <v>1</v>
      </c>
      <c r="J2">
        <v>12643</v>
      </c>
      <c r="K2">
        <f>(J2+57.643)/20000000</f>
        <v>6.3503215000000005E-4</v>
      </c>
      <c r="L2">
        <f>K2*0.8*2.5/4</f>
        <v>3.1751607500000008E-4</v>
      </c>
      <c r="M2" s="2">
        <f>L2*1.265*1000</f>
        <v>0.40165783487500006</v>
      </c>
      <c r="P2" t="s">
        <v>17</v>
      </c>
      <c r="Q2" t="s">
        <v>18</v>
      </c>
      <c r="R2" t="s">
        <v>19</v>
      </c>
      <c r="S2" s="2" t="s">
        <v>20</v>
      </c>
    </row>
    <row r="3" spans="1:19" x14ac:dyDescent="0.2">
      <c r="A3">
        <v>0</v>
      </c>
      <c r="B3">
        <v>1E-3</v>
      </c>
      <c r="C3">
        <v>2E-3</v>
      </c>
      <c r="D3">
        <v>3.0000000000000001E-3</v>
      </c>
      <c r="E3">
        <v>4.0000000000000001E-3</v>
      </c>
      <c r="F3">
        <v>5.0000000000000001E-3</v>
      </c>
      <c r="G3">
        <v>6.0000000000000001E-3</v>
      </c>
      <c r="I3" t="s">
        <v>2</v>
      </c>
      <c r="J3">
        <v>10661</v>
      </c>
      <c r="K3">
        <f t="shared" ref="K3:K45" si="0">(J3+57.643)/20000000</f>
        <v>5.3593214999999997E-4</v>
      </c>
      <c r="L3">
        <f>K3*0.8*2.5/4</f>
        <v>2.6796607499999999E-4</v>
      </c>
      <c r="M3" s="2">
        <f t="shared" ref="M3:M45" si="1">L3*1.265*1000</f>
        <v>0.33897708487499995</v>
      </c>
      <c r="O3" t="s">
        <v>27</v>
      </c>
      <c r="P3">
        <v>10757</v>
      </c>
      <c r="Q3">
        <f t="shared" ref="Q3:Q10" si="2">(P3+57.643)/20000000</f>
        <v>5.4073214999999998E-4</v>
      </c>
      <c r="R3">
        <f t="shared" ref="R3:R10" si="3">Q3*0.8*2.5/4</f>
        <v>2.7036607499999999E-4</v>
      </c>
      <c r="S3" s="2">
        <f t="shared" ref="S3:S10" si="4">R3*1.265*1000</f>
        <v>0.34201308487499993</v>
      </c>
    </row>
    <row r="4" spans="1:19" x14ac:dyDescent="0.2">
      <c r="A4">
        <v>0</v>
      </c>
      <c r="B4">
        <v>14984</v>
      </c>
      <c r="C4">
        <v>27972</v>
      </c>
      <c r="D4">
        <v>47877</v>
      </c>
      <c r="E4">
        <v>62347</v>
      </c>
      <c r="F4">
        <v>78359</v>
      </c>
      <c r="G4">
        <v>88879</v>
      </c>
      <c r="I4" t="s">
        <v>4</v>
      </c>
      <c r="J4">
        <v>29725</v>
      </c>
      <c r="K4">
        <f t="shared" si="0"/>
        <v>1.4891321500000001E-3</v>
      </c>
      <c r="L4">
        <f t="shared" ref="L4:L45" si="5">K4*0.8*2.5/4</f>
        <v>7.4456607500000003E-4</v>
      </c>
      <c r="M4" s="2">
        <f t="shared" si="1"/>
        <v>0.94187608487499996</v>
      </c>
      <c r="P4">
        <v>11551</v>
      </c>
      <c r="Q4">
        <f t="shared" si="2"/>
        <v>5.8043215000000003E-4</v>
      </c>
      <c r="R4">
        <f t="shared" si="3"/>
        <v>2.9021607500000007E-4</v>
      </c>
      <c r="S4" s="2">
        <f t="shared" si="4"/>
        <v>0.36712333487500004</v>
      </c>
    </row>
    <row r="5" spans="1:19" x14ac:dyDescent="0.2">
      <c r="I5" t="s">
        <v>5</v>
      </c>
      <c r="J5">
        <v>30521</v>
      </c>
      <c r="K5">
        <f t="shared" si="0"/>
        <v>1.52893215E-3</v>
      </c>
      <c r="L5">
        <f t="shared" si="5"/>
        <v>7.6446607500000002E-4</v>
      </c>
      <c r="M5" s="2">
        <f>L5*1.265*1000</f>
        <v>0.96704958487500003</v>
      </c>
      <c r="O5" t="s">
        <v>52</v>
      </c>
      <c r="P5">
        <v>28489</v>
      </c>
      <c r="Q5">
        <f t="shared" si="2"/>
        <v>1.42733215E-3</v>
      </c>
      <c r="R5">
        <f t="shared" si="3"/>
        <v>7.1366607500000009E-4</v>
      </c>
      <c r="S5" s="2">
        <f t="shared" si="4"/>
        <v>0.9027875848750001</v>
      </c>
    </row>
    <row r="6" spans="1:19" x14ac:dyDescent="0.2">
      <c r="I6" t="s">
        <v>3</v>
      </c>
      <c r="J6">
        <v>12296</v>
      </c>
      <c r="K6">
        <f t="shared" si="0"/>
        <v>6.1768214999999998E-4</v>
      </c>
      <c r="L6">
        <f t="shared" si="5"/>
        <v>3.0884107500000005E-4</v>
      </c>
      <c r="M6" s="2">
        <f t="shared" si="1"/>
        <v>0.39068395987500004</v>
      </c>
      <c r="P6">
        <v>27829</v>
      </c>
      <c r="Q6">
        <f t="shared" si="2"/>
        <v>1.3943321499999999E-3</v>
      </c>
      <c r="R6">
        <f t="shared" si="3"/>
        <v>6.9716607499999996E-4</v>
      </c>
      <c r="S6" s="2">
        <f t="shared" si="4"/>
        <v>0.88191508487499992</v>
      </c>
    </row>
    <row r="7" spans="1:19" x14ac:dyDescent="0.2">
      <c r="I7" t="s">
        <v>6</v>
      </c>
      <c r="J7" t="s">
        <v>58</v>
      </c>
      <c r="O7" t="s">
        <v>53</v>
      </c>
      <c r="P7">
        <v>25920</v>
      </c>
      <c r="Q7">
        <f t="shared" si="2"/>
        <v>1.29888215E-3</v>
      </c>
      <c r="R7">
        <f t="shared" si="3"/>
        <v>6.4944107499999998E-4</v>
      </c>
      <c r="S7" s="2">
        <f t="shared" si="4"/>
        <v>0.82154295987499992</v>
      </c>
    </row>
    <row r="8" spans="1:19" x14ac:dyDescent="0.2">
      <c r="I8" t="s">
        <v>7</v>
      </c>
      <c r="J8">
        <v>25563</v>
      </c>
      <c r="K8">
        <f t="shared" si="0"/>
        <v>1.2810321499999999E-3</v>
      </c>
      <c r="L8">
        <f t="shared" si="5"/>
        <v>6.4051607499999996E-4</v>
      </c>
      <c r="M8" s="2">
        <f t="shared" si="1"/>
        <v>0.81025283487499988</v>
      </c>
      <c r="P8">
        <v>24805</v>
      </c>
      <c r="Q8">
        <f t="shared" si="2"/>
        <v>1.2431321499999999E-3</v>
      </c>
      <c r="R8">
        <f t="shared" si="3"/>
        <v>6.2156607500000007E-4</v>
      </c>
      <c r="S8" s="2">
        <f t="shared" si="4"/>
        <v>0.78628108487500004</v>
      </c>
    </row>
    <row r="9" spans="1:19" x14ac:dyDescent="0.2">
      <c r="I9" t="s">
        <v>8</v>
      </c>
      <c r="J9">
        <v>23178</v>
      </c>
      <c r="K9">
        <f t="shared" si="0"/>
        <v>1.1617821499999999E-3</v>
      </c>
      <c r="L9">
        <f t="shared" si="5"/>
        <v>5.8089107499999996E-4</v>
      </c>
      <c r="M9" s="2">
        <f t="shared" si="1"/>
        <v>0.73482720987499994</v>
      </c>
      <c r="O9" s="6" t="s">
        <v>54</v>
      </c>
      <c r="P9">
        <v>32382</v>
      </c>
      <c r="Q9">
        <f t="shared" si="2"/>
        <v>1.6219821499999999E-3</v>
      </c>
      <c r="R9">
        <f t="shared" si="3"/>
        <v>8.1099107500000008E-4</v>
      </c>
      <c r="S9" s="2">
        <f t="shared" si="4"/>
        <v>1.0259037098750001</v>
      </c>
    </row>
    <row r="10" spans="1:19" x14ac:dyDescent="0.2">
      <c r="I10" t="s">
        <v>9</v>
      </c>
      <c r="J10">
        <v>28778</v>
      </c>
      <c r="K10">
        <f t="shared" si="0"/>
        <v>1.44178215E-3</v>
      </c>
      <c r="L10">
        <f t="shared" si="5"/>
        <v>7.2089107500000001E-4</v>
      </c>
      <c r="M10" s="2">
        <f t="shared" si="1"/>
        <v>0.91192720987499998</v>
      </c>
      <c r="P10">
        <v>34418</v>
      </c>
      <c r="Q10">
        <f t="shared" si="2"/>
        <v>1.7237821499999999E-3</v>
      </c>
      <c r="R10">
        <f t="shared" si="3"/>
        <v>8.6189107499999996E-4</v>
      </c>
      <c r="S10" s="2">
        <f t="shared" si="4"/>
        <v>1.0902922098749999</v>
      </c>
    </row>
    <row r="11" spans="1:19" x14ac:dyDescent="0.2">
      <c r="I11" t="s">
        <v>10</v>
      </c>
      <c r="J11">
        <v>31296</v>
      </c>
      <c r="K11">
        <f t="shared" si="0"/>
        <v>1.56768215E-3</v>
      </c>
      <c r="L11">
        <f t="shared" si="5"/>
        <v>7.838410750000001E-4</v>
      </c>
      <c r="M11" s="2">
        <f t="shared" si="1"/>
        <v>0.99155895987500009</v>
      </c>
      <c r="O11" s="6" t="s">
        <v>55</v>
      </c>
      <c r="P11">
        <v>47065</v>
      </c>
      <c r="Q11">
        <f t="shared" ref="Q11:Q16" si="6">(P11+57.643)/20000000</f>
        <v>2.3561321499999998E-3</v>
      </c>
      <c r="R11">
        <f t="shared" ref="R11:R16" si="7">Q11*0.8*2.5/4</f>
        <v>1.1780660749999999E-3</v>
      </c>
      <c r="S11" s="2">
        <f t="shared" ref="S11:S16" si="8">R11*1.265*1000</f>
        <v>1.4902535848749998</v>
      </c>
    </row>
    <row r="12" spans="1:19" x14ac:dyDescent="0.2">
      <c r="I12" t="s">
        <v>11</v>
      </c>
      <c r="J12">
        <v>38989</v>
      </c>
      <c r="K12">
        <f t="shared" si="0"/>
        <v>1.9523321499999998E-3</v>
      </c>
      <c r="L12">
        <f t="shared" si="5"/>
        <v>9.7616607499999991E-4</v>
      </c>
      <c r="M12" s="2">
        <f>L12*1.265*1000</f>
        <v>1.2348500848749999</v>
      </c>
      <c r="P12">
        <v>45532</v>
      </c>
      <c r="Q12">
        <f t="shared" si="6"/>
        <v>2.2794821499999996E-3</v>
      </c>
      <c r="R12">
        <f t="shared" si="7"/>
        <v>1.1397410749999998E-3</v>
      </c>
      <c r="S12" s="2">
        <f t="shared" si="8"/>
        <v>1.4417724598749997</v>
      </c>
    </row>
    <row r="13" spans="1:19" x14ac:dyDescent="0.2">
      <c r="I13" t="s">
        <v>12</v>
      </c>
      <c r="J13">
        <v>42879</v>
      </c>
      <c r="K13">
        <f t="shared" si="0"/>
        <v>2.1468321499999998E-3</v>
      </c>
      <c r="L13">
        <f t="shared" si="5"/>
        <v>1.0734160749999999E-3</v>
      </c>
      <c r="M13" s="2">
        <f t="shared" si="1"/>
        <v>1.3578713348749998</v>
      </c>
      <c r="O13" s="6" t="s">
        <v>56</v>
      </c>
      <c r="P13">
        <v>49730</v>
      </c>
      <c r="Q13">
        <f t="shared" si="6"/>
        <v>2.4893821499999999E-3</v>
      </c>
      <c r="R13">
        <f t="shared" si="7"/>
        <v>1.2446910749999999E-3</v>
      </c>
      <c r="S13" s="2">
        <f t="shared" si="8"/>
        <v>1.5745342098749997</v>
      </c>
    </row>
    <row r="14" spans="1:19" x14ac:dyDescent="0.2">
      <c r="I14" t="s">
        <v>13</v>
      </c>
      <c r="J14">
        <v>50866</v>
      </c>
      <c r="K14">
        <f t="shared" si="0"/>
        <v>2.54618215E-3</v>
      </c>
      <c r="L14">
        <f t="shared" si="5"/>
        <v>1.2730910750000002E-3</v>
      </c>
      <c r="M14" s="2">
        <f t="shared" si="1"/>
        <v>1.6104602098750003</v>
      </c>
      <c r="P14">
        <v>51292</v>
      </c>
      <c r="Q14">
        <f t="shared" si="6"/>
        <v>2.5674821499999997E-3</v>
      </c>
      <c r="R14">
        <f t="shared" si="7"/>
        <v>1.2837410749999998E-3</v>
      </c>
      <c r="S14" s="2">
        <f t="shared" si="8"/>
        <v>1.6239324598749996</v>
      </c>
    </row>
    <row r="15" spans="1:19" x14ac:dyDescent="0.2">
      <c r="I15" t="s">
        <v>14</v>
      </c>
      <c r="J15">
        <v>49631</v>
      </c>
      <c r="K15">
        <f t="shared" si="0"/>
        <v>2.4844321499999998E-3</v>
      </c>
      <c r="L15">
        <f t="shared" si="5"/>
        <v>1.2422160750000001E-3</v>
      </c>
      <c r="M15" s="2">
        <f t="shared" si="1"/>
        <v>1.5714033348750001</v>
      </c>
      <c r="O15" s="6" t="s">
        <v>57</v>
      </c>
      <c r="P15">
        <v>53851</v>
      </c>
      <c r="Q15">
        <f t="shared" si="6"/>
        <v>2.6954321499999996E-3</v>
      </c>
      <c r="R15">
        <f t="shared" si="7"/>
        <v>1.3477160749999998E-3</v>
      </c>
      <c r="S15" s="2">
        <f t="shared" si="8"/>
        <v>1.7048608348749996</v>
      </c>
    </row>
    <row r="16" spans="1:19" x14ac:dyDescent="0.2">
      <c r="I16" t="s">
        <v>15</v>
      </c>
      <c r="J16">
        <v>36163</v>
      </c>
      <c r="K16">
        <f t="shared" si="0"/>
        <v>1.8110321499999998E-3</v>
      </c>
      <c r="L16">
        <f t="shared" si="5"/>
        <v>9.055160749999999E-4</v>
      </c>
      <c r="M16" s="2">
        <f t="shared" si="1"/>
        <v>1.1454778348749999</v>
      </c>
      <c r="P16">
        <v>52037</v>
      </c>
      <c r="Q16">
        <f t="shared" si="6"/>
        <v>2.6047321499999996E-3</v>
      </c>
      <c r="R16">
        <f t="shared" si="7"/>
        <v>1.3023660749999998E-3</v>
      </c>
      <c r="S16" s="2">
        <f t="shared" si="8"/>
        <v>1.6474930848749998</v>
      </c>
    </row>
    <row r="17" spans="9:13" x14ac:dyDescent="0.2">
      <c r="I17" t="s">
        <v>16</v>
      </c>
      <c r="J17">
        <v>37146</v>
      </c>
      <c r="K17">
        <f t="shared" si="0"/>
        <v>1.8601821499999998E-3</v>
      </c>
      <c r="L17">
        <f t="shared" si="5"/>
        <v>9.3009107499999999E-4</v>
      </c>
      <c r="M17" s="2">
        <f t="shared" si="1"/>
        <v>1.1765652098749999</v>
      </c>
    </row>
    <row r="18" spans="9:13" x14ac:dyDescent="0.2">
      <c r="I18" t="s">
        <v>1</v>
      </c>
      <c r="J18">
        <v>10691</v>
      </c>
      <c r="K18">
        <f t="shared" si="0"/>
        <v>5.3743214999999996E-4</v>
      </c>
      <c r="L18">
        <f t="shared" si="5"/>
        <v>2.6871607499999998E-4</v>
      </c>
      <c r="M18" s="2">
        <f t="shared" si="1"/>
        <v>0.33992583487499994</v>
      </c>
    </row>
    <row r="19" spans="9:13" x14ac:dyDescent="0.2">
      <c r="I19" t="s">
        <v>2</v>
      </c>
      <c r="J19">
        <v>11764</v>
      </c>
      <c r="K19">
        <f t="shared" si="0"/>
        <v>5.9108214999999999E-4</v>
      </c>
      <c r="L19">
        <f t="shared" si="5"/>
        <v>2.9554107499999999E-4</v>
      </c>
      <c r="M19" s="2">
        <f t="shared" si="1"/>
        <v>0.37385945987499991</v>
      </c>
    </row>
    <row r="20" spans="9:13" x14ac:dyDescent="0.2">
      <c r="I20" t="s">
        <v>4</v>
      </c>
      <c r="J20">
        <v>26252</v>
      </c>
      <c r="K20">
        <f t="shared" si="0"/>
        <v>1.31548215E-3</v>
      </c>
      <c r="L20">
        <f t="shared" si="5"/>
        <v>6.5774107500000002E-4</v>
      </c>
      <c r="M20" s="2">
        <f t="shared" si="1"/>
        <v>0.83204245987499992</v>
      </c>
    </row>
    <row r="21" spans="9:13" x14ac:dyDescent="0.2">
      <c r="I21" t="s">
        <v>5</v>
      </c>
      <c r="J21">
        <v>32012</v>
      </c>
      <c r="K21">
        <f t="shared" si="0"/>
        <v>1.6034821500000001E-3</v>
      </c>
      <c r="L21">
        <f t="shared" si="5"/>
        <v>8.0174107500000015E-4</v>
      </c>
      <c r="M21" s="2">
        <f t="shared" si="1"/>
        <v>1.0142024598750001</v>
      </c>
    </row>
    <row r="22" spans="9:13" x14ac:dyDescent="0.2">
      <c r="I22" t="s">
        <v>3</v>
      </c>
      <c r="J22">
        <v>15234</v>
      </c>
      <c r="K22">
        <f t="shared" si="0"/>
        <v>7.6458215000000003E-4</v>
      </c>
      <c r="L22">
        <f t="shared" si="5"/>
        <v>3.8229107500000007E-4</v>
      </c>
      <c r="M22" s="2">
        <f t="shared" si="1"/>
        <v>0.48359820987500002</v>
      </c>
    </row>
    <row r="23" spans="9:13" x14ac:dyDescent="0.2">
      <c r="I23" t="s">
        <v>6</v>
      </c>
      <c r="J23" t="s">
        <v>58</v>
      </c>
    </row>
    <row r="24" spans="9:13" x14ac:dyDescent="0.2">
      <c r="I24" t="s">
        <v>7</v>
      </c>
      <c r="J24">
        <v>27815</v>
      </c>
      <c r="K24">
        <f t="shared" si="0"/>
        <v>1.39363215E-3</v>
      </c>
      <c r="L24">
        <f t="shared" si="5"/>
        <v>6.9681607499999998E-4</v>
      </c>
      <c r="M24" s="2">
        <f t="shared" si="1"/>
        <v>0.88147233487499987</v>
      </c>
    </row>
    <row r="25" spans="9:13" x14ac:dyDescent="0.2">
      <c r="I25" t="s">
        <v>8</v>
      </c>
      <c r="J25">
        <v>27090</v>
      </c>
      <c r="K25">
        <f t="shared" si="0"/>
        <v>1.3573821499999999E-3</v>
      </c>
      <c r="L25">
        <f t="shared" si="5"/>
        <v>6.7869107500000006E-4</v>
      </c>
      <c r="M25" s="2">
        <f t="shared" si="1"/>
        <v>0.85854420987500002</v>
      </c>
    </row>
    <row r="26" spans="9:13" x14ac:dyDescent="0.2">
      <c r="I26" t="s">
        <v>9</v>
      </c>
      <c r="J26">
        <v>31802</v>
      </c>
      <c r="K26">
        <f t="shared" si="0"/>
        <v>1.59298215E-3</v>
      </c>
      <c r="L26">
        <f t="shared" si="5"/>
        <v>7.96491075E-4</v>
      </c>
      <c r="M26" s="2">
        <f t="shared" si="1"/>
        <v>1.007561209875</v>
      </c>
    </row>
    <row r="27" spans="9:13" x14ac:dyDescent="0.2">
      <c r="I27" t="s">
        <v>10</v>
      </c>
      <c r="J27">
        <v>34264</v>
      </c>
      <c r="K27">
        <f t="shared" si="0"/>
        <v>1.7160821499999999E-3</v>
      </c>
      <c r="L27">
        <f t="shared" si="5"/>
        <v>8.5804107499999995E-4</v>
      </c>
      <c r="M27" s="2">
        <f t="shared" si="1"/>
        <v>1.0854219598749999</v>
      </c>
    </row>
    <row r="28" spans="9:13" x14ac:dyDescent="0.2">
      <c r="I28" t="s">
        <v>11</v>
      </c>
      <c r="J28">
        <v>34267</v>
      </c>
      <c r="K28">
        <f t="shared" si="0"/>
        <v>1.7162321499999999E-3</v>
      </c>
      <c r="L28">
        <f t="shared" si="5"/>
        <v>8.5811607499999994E-4</v>
      </c>
      <c r="M28" s="2">
        <f t="shared" si="1"/>
        <v>1.0855168348749997</v>
      </c>
    </row>
    <row r="29" spans="9:13" x14ac:dyDescent="0.2">
      <c r="I29" t="s">
        <v>12</v>
      </c>
      <c r="J29">
        <v>37179</v>
      </c>
      <c r="K29">
        <f t="shared" si="0"/>
        <v>1.8618321499999997E-3</v>
      </c>
      <c r="L29">
        <f t="shared" si="5"/>
        <v>9.3091607499999987E-4</v>
      </c>
      <c r="M29" s="2">
        <f t="shared" si="1"/>
        <v>1.1776088348749998</v>
      </c>
    </row>
    <row r="30" spans="9:13" x14ac:dyDescent="0.2">
      <c r="I30" t="s">
        <v>13</v>
      </c>
      <c r="J30">
        <v>44567</v>
      </c>
      <c r="K30">
        <f t="shared" si="0"/>
        <v>2.2312321499999999E-3</v>
      </c>
      <c r="L30">
        <f t="shared" si="5"/>
        <v>1.115616075E-3</v>
      </c>
      <c r="M30" s="2">
        <f t="shared" si="1"/>
        <v>1.411254334875</v>
      </c>
    </row>
    <row r="31" spans="9:13" x14ac:dyDescent="0.2">
      <c r="I31" t="s">
        <v>14</v>
      </c>
      <c r="J31">
        <v>43689</v>
      </c>
      <c r="K31">
        <f t="shared" si="0"/>
        <v>2.18733215E-3</v>
      </c>
      <c r="L31">
        <f t="shared" si="5"/>
        <v>1.093666075E-3</v>
      </c>
      <c r="M31" s="2">
        <f t="shared" si="1"/>
        <v>1.3834875848749999</v>
      </c>
    </row>
    <row r="32" spans="9:13" x14ac:dyDescent="0.2">
      <c r="I32" t="s">
        <v>15</v>
      </c>
      <c r="J32">
        <v>40290</v>
      </c>
      <c r="K32">
        <f t="shared" si="0"/>
        <v>2.0173821499999997E-3</v>
      </c>
      <c r="L32">
        <f t="shared" si="5"/>
        <v>1.0086910749999998E-3</v>
      </c>
      <c r="M32" s="2">
        <f t="shared" si="1"/>
        <v>1.2759942098749997</v>
      </c>
    </row>
    <row r="33" spans="9:13" x14ac:dyDescent="0.2">
      <c r="I33" t="s">
        <v>16</v>
      </c>
      <c r="J33">
        <v>40088</v>
      </c>
      <c r="K33">
        <f t="shared" si="0"/>
        <v>2.0072821499999998E-3</v>
      </c>
      <c r="L33">
        <f t="shared" si="5"/>
        <v>1.0036410749999999E-3</v>
      </c>
      <c r="M33" s="2">
        <f t="shared" si="1"/>
        <v>1.2696059598749998</v>
      </c>
    </row>
    <row r="34" spans="9:13" x14ac:dyDescent="0.2">
      <c r="I34" t="s">
        <v>39</v>
      </c>
      <c r="J34">
        <v>9134</v>
      </c>
      <c r="K34">
        <f>(J34+57.643)/20000000</f>
        <v>4.5958214999999999E-4</v>
      </c>
      <c r="L34">
        <f t="shared" si="5"/>
        <v>2.2979107500000002E-4</v>
      </c>
      <c r="M34" s="2">
        <f t="shared" si="1"/>
        <v>0.29068570987499998</v>
      </c>
    </row>
    <row r="35" spans="9:13" x14ac:dyDescent="0.2">
      <c r="I35" t="s">
        <v>40</v>
      </c>
      <c r="J35">
        <v>10987</v>
      </c>
      <c r="K35">
        <f t="shared" si="0"/>
        <v>5.5223214999999999E-4</v>
      </c>
      <c r="L35">
        <f t="shared" si="5"/>
        <v>2.76116075E-4</v>
      </c>
      <c r="M35" s="2">
        <f t="shared" si="1"/>
        <v>0.34928683487499995</v>
      </c>
    </row>
    <row r="36" spans="9:13" x14ac:dyDescent="0.2">
      <c r="I36" t="s">
        <v>41</v>
      </c>
      <c r="J36">
        <v>24145</v>
      </c>
      <c r="K36">
        <f t="shared" si="0"/>
        <v>1.2101321500000001E-3</v>
      </c>
      <c r="L36">
        <f t="shared" si="5"/>
        <v>6.0506607500000005E-4</v>
      </c>
      <c r="M36" s="2">
        <f t="shared" si="1"/>
        <v>0.76540858487499996</v>
      </c>
    </row>
    <row r="37" spans="9:13" x14ac:dyDescent="0.2">
      <c r="I37" t="s">
        <v>42</v>
      </c>
      <c r="J37">
        <v>26536</v>
      </c>
      <c r="K37">
        <f t="shared" si="0"/>
        <v>1.3296821500000001E-3</v>
      </c>
      <c r="L37">
        <f t="shared" si="5"/>
        <v>6.6484107500000003E-4</v>
      </c>
      <c r="M37" s="2">
        <f t="shared" si="1"/>
        <v>0.841023959875</v>
      </c>
    </row>
    <row r="38" spans="9:13" x14ac:dyDescent="0.2">
      <c r="I38" t="s">
        <v>43</v>
      </c>
      <c r="J38">
        <v>12934</v>
      </c>
      <c r="K38">
        <f t="shared" si="0"/>
        <v>6.4958215000000005E-4</v>
      </c>
      <c r="L38">
        <f t="shared" si="5"/>
        <v>3.2479107500000003E-4</v>
      </c>
      <c r="M38" s="2">
        <f t="shared" si="1"/>
        <v>0.41086070987500001</v>
      </c>
    </row>
    <row r="39" spans="9:13" x14ac:dyDescent="0.2">
      <c r="I39" t="s">
        <v>44</v>
      </c>
      <c r="J39">
        <v>14248</v>
      </c>
      <c r="K39">
        <f t="shared" si="0"/>
        <v>7.1528214999999997E-4</v>
      </c>
      <c r="L39">
        <f t="shared" si="5"/>
        <v>3.5764107500000004E-4</v>
      </c>
      <c r="M39" s="2">
        <f t="shared" si="1"/>
        <v>0.45241595987500005</v>
      </c>
    </row>
    <row r="40" spans="9:13" x14ac:dyDescent="0.2">
      <c r="I40" t="s">
        <v>45</v>
      </c>
      <c r="J40">
        <v>14488</v>
      </c>
      <c r="K40">
        <f t="shared" si="0"/>
        <v>7.2728215000000004E-4</v>
      </c>
      <c r="L40">
        <f t="shared" si="5"/>
        <v>3.6364107500000002E-4</v>
      </c>
      <c r="M40" s="2">
        <f t="shared" si="1"/>
        <v>0.46000595987499998</v>
      </c>
    </row>
    <row r="41" spans="9:13" x14ac:dyDescent="0.2">
      <c r="I41" t="s">
        <v>46</v>
      </c>
      <c r="J41">
        <v>16624</v>
      </c>
      <c r="K41">
        <f t="shared" si="0"/>
        <v>8.3408215000000004E-4</v>
      </c>
      <c r="L41">
        <f t="shared" si="5"/>
        <v>4.1704107500000002E-4</v>
      </c>
      <c r="M41" s="2">
        <f t="shared" si="1"/>
        <v>0.52755695987499995</v>
      </c>
    </row>
    <row r="42" spans="9:13" x14ac:dyDescent="0.2">
      <c r="I42" t="s">
        <v>47</v>
      </c>
      <c r="J42">
        <v>30849</v>
      </c>
      <c r="K42">
        <f t="shared" si="0"/>
        <v>1.54533215E-3</v>
      </c>
      <c r="L42">
        <f t="shared" si="5"/>
        <v>7.72666075E-4</v>
      </c>
      <c r="M42" s="2">
        <f t="shared" si="1"/>
        <v>0.97742258487499989</v>
      </c>
    </row>
    <row r="43" spans="9:13" x14ac:dyDescent="0.2">
      <c r="I43" t="s">
        <v>48</v>
      </c>
      <c r="J43">
        <v>28647</v>
      </c>
      <c r="K43">
        <f t="shared" si="0"/>
        <v>1.4352321500000001E-3</v>
      </c>
      <c r="L43">
        <f t="shared" si="5"/>
        <v>7.1761607500000005E-4</v>
      </c>
      <c r="M43" s="2">
        <f t="shared" si="1"/>
        <v>0.90778433487499999</v>
      </c>
    </row>
    <row r="44" spans="9:13" x14ac:dyDescent="0.2">
      <c r="I44" t="s">
        <v>49</v>
      </c>
      <c r="J44">
        <v>20922</v>
      </c>
      <c r="K44">
        <f t="shared" si="0"/>
        <v>1.04898215E-3</v>
      </c>
      <c r="L44">
        <f t="shared" si="5"/>
        <v>5.24491075E-4</v>
      </c>
      <c r="M44" s="2">
        <f t="shared" si="1"/>
        <v>0.66348120987499992</v>
      </c>
    </row>
    <row r="45" spans="9:13" x14ac:dyDescent="0.2">
      <c r="I45" t="s">
        <v>50</v>
      </c>
      <c r="J45">
        <v>22334</v>
      </c>
      <c r="K45">
        <f t="shared" si="0"/>
        <v>1.1195821500000001E-3</v>
      </c>
      <c r="L45">
        <f t="shared" si="5"/>
        <v>5.5979107500000005E-4</v>
      </c>
      <c r="M45" s="2">
        <f t="shared" si="1"/>
        <v>0.70813570987499996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32619-8460-472D-A590-655C3155964C}">
  <dimension ref="A1:K73"/>
  <sheetViews>
    <sheetView workbookViewId="0">
      <selection activeCell="N40" sqref="N40"/>
    </sheetView>
  </sheetViews>
  <sheetFormatPr defaultRowHeight="14.25" x14ac:dyDescent="0.2"/>
  <cols>
    <col min="7" max="7" width="12" customWidth="1"/>
    <col min="8" max="8" width="10" customWidth="1"/>
    <col min="9" max="9" width="12.75" customWidth="1"/>
    <col min="10" max="10" width="13.125" customWidth="1"/>
    <col min="11" max="11" width="8.875" style="4" customWidth="1"/>
  </cols>
  <sheetData>
    <row r="1" spans="1:11" x14ac:dyDescent="0.2">
      <c r="G1" t="s">
        <v>62</v>
      </c>
    </row>
    <row r="2" spans="1:11" x14ac:dyDescent="0.2">
      <c r="A2" s="5" t="s">
        <v>61</v>
      </c>
      <c r="H2" t="s">
        <v>17</v>
      </c>
      <c r="I2" t="s">
        <v>37</v>
      </c>
      <c r="J2" t="s">
        <v>36</v>
      </c>
      <c r="K2" s="4" t="s">
        <v>38</v>
      </c>
    </row>
    <row r="3" spans="1:11" x14ac:dyDescent="0.2">
      <c r="G3" t="s">
        <v>27</v>
      </c>
      <c r="H3">
        <v>2486268</v>
      </c>
      <c r="I3">
        <f>(H3+80969)/10000000</f>
        <v>0.2567237</v>
      </c>
      <c r="J3">
        <f>I3*1.17</f>
        <v>0.300366729</v>
      </c>
      <c r="K3" s="4">
        <f>J3*1000</f>
        <v>300.36672900000002</v>
      </c>
    </row>
    <row r="4" spans="1:11" x14ac:dyDescent="0.2">
      <c r="A4" t="s">
        <v>21</v>
      </c>
      <c r="H4">
        <v>2534490</v>
      </c>
      <c r="I4">
        <f t="shared" ref="I4:I73" si="0">(H4+80969)/10000000</f>
        <v>0.2615459</v>
      </c>
      <c r="J4">
        <f>I4*1.17</f>
        <v>0.30600870299999999</v>
      </c>
      <c r="K4" s="4">
        <f t="shared" ref="K4:K42" si="1">J4*1000</f>
        <v>306.00870299999997</v>
      </c>
    </row>
    <row r="5" spans="1:11" x14ac:dyDescent="0.2">
      <c r="A5">
        <v>0</v>
      </c>
      <c r="B5">
        <v>0.1</v>
      </c>
      <c r="C5">
        <v>0.2</v>
      </c>
      <c r="D5">
        <v>0.4</v>
      </c>
      <c r="E5">
        <v>0.5</v>
      </c>
      <c r="H5">
        <v>2443127</v>
      </c>
      <c r="I5">
        <f t="shared" si="0"/>
        <v>0.25240960000000001</v>
      </c>
      <c r="J5">
        <f t="shared" ref="J5:J42" si="2">I5*1.17</f>
        <v>0.29531923199999999</v>
      </c>
      <c r="K5" s="4">
        <f t="shared" si="1"/>
        <v>295.319232</v>
      </c>
    </row>
    <row r="6" spans="1:11" x14ac:dyDescent="0.2">
      <c r="A6">
        <v>0</v>
      </c>
      <c r="B6">
        <v>1188919</v>
      </c>
      <c r="C6">
        <v>2384009</v>
      </c>
      <c r="D6">
        <v>4623812</v>
      </c>
      <c r="E6">
        <v>6470511</v>
      </c>
      <c r="G6" t="s">
        <v>22</v>
      </c>
      <c r="H6">
        <v>1671078</v>
      </c>
      <c r="I6">
        <f t="shared" si="0"/>
        <v>0.17520469999999999</v>
      </c>
      <c r="J6">
        <f t="shared" si="2"/>
        <v>0.20498949899999996</v>
      </c>
      <c r="K6" s="4">
        <f t="shared" si="1"/>
        <v>204.98949899999997</v>
      </c>
    </row>
    <row r="7" spans="1:11" x14ac:dyDescent="0.2">
      <c r="H7">
        <v>1661149</v>
      </c>
      <c r="I7">
        <f t="shared" si="0"/>
        <v>0.1742118</v>
      </c>
      <c r="J7">
        <f t="shared" si="2"/>
        <v>0.203827806</v>
      </c>
      <c r="K7" s="4">
        <f t="shared" si="1"/>
        <v>203.82780600000001</v>
      </c>
    </row>
    <row r="8" spans="1:11" x14ac:dyDescent="0.2">
      <c r="H8">
        <v>1743849</v>
      </c>
      <c r="I8">
        <f t="shared" si="0"/>
        <v>0.1824818</v>
      </c>
      <c r="J8">
        <f t="shared" si="2"/>
        <v>0.21350370599999999</v>
      </c>
      <c r="K8" s="4">
        <f t="shared" si="1"/>
        <v>213.50370599999999</v>
      </c>
    </row>
    <row r="9" spans="1:11" x14ac:dyDescent="0.2">
      <c r="G9" t="s">
        <v>28</v>
      </c>
      <c r="H9">
        <v>4506393</v>
      </c>
      <c r="I9">
        <f t="shared" si="0"/>
        <v>0.45873619999999998</v>
      </c>
      <c r="J9">
        <f t="shared" si="2"/>
        <v>0.53672135399999998</v>
      </c>
      <c r="K9" s="4">
        <f t="shared" si="1"/>
        <v>536.72135400000002</v>
      </c>
    </row>
    <row r="10" spans="1:11" x14ac:dyDescent="0.2">
      <c r="H10">
        <v>4415245</v>
      </c>
      <c r="I10">
        <f t="shared" si="0"/>
        <v>0.4496214</v>
      </c>
      <c r="J10">
        <f t="shared" si="2"/>
        <v>0.52605703799999992</v>
      </c>
      <c r="K10" s="4">
        <f t="shared" si="1"/>
        <v>526.05703799999992</v>
      </c>
    </row>
    <row r="11" spans="1:11" x14ac:dyDescent="0.2">
      <c r="H11">
        <v>4542714</v>
      </c>
      <c r="I11">
        <f t="shared" si="0"/>
        <v>0.46236830000000001</v>
      </c>
      <c r="J11">
        <f t="shared" si="2"/>
        <v>0.54097091099999994</v>
      </c>
      <c r="K11" s="4">
        <f t="shared" si="1"/>
        <v>540.97091099999989</v>
      </c>
    </row>
    <row r="12" spans="1:11" x14ac:dyDescent="0.2">
      <c r="G12" t="s">
        <v>23</v>
      </c>
      <c r="H12">
        <v>3709546</v>
      </c>
      <c r="I12">
        <f t="shared" si="0"/>
        <v>0.37905149999999999</v>
      </c>
      <c r="J12">
        <f t="shared" si="2"/>
        <v>0.44349025499999994</v>
      </c>
      <c r="K12" s="8">
        <f t="shared" si="1"/>
        <v>443.49025499999993</v>
      </c>
    </row>
    <row r="13" spans="1:11" x14ac:dyDescent="0.2">
      <c r="H13">
        <v>3891591</v>
      </c>
      <c r="I13">
        <f t="shared" si="0"/>
        <v>0.397256</v>
      </c>
      <c r="J13">
        <f t="shared" si="2"/>
        <v>0.46478951999999996</v>
      </c>
      <c r="K13" s="4">
        <f t="shared" si="1"/>
        <v>464.78951999999998</v>
      </c>
    </row>
    <row r="14" spans="1:11" x14ac:dyDescent="0.2">
      <c r="H14">
        <v>4027656</v>
      </c>
      <c r="I14">
        <f t="shared" si="0"/>
        <v>0.41086250000000002</v>
      </c>
      <c r="J14">
        <f t="shared" si="2"/>
        <v>0.48070912500000001</v>
      </c>
      <c r="K14" s="4">
        <f t="shared" si="1"/>
        <v>480.70912500000003</v>
      </c>
    </row>
    <row r="15" spans="1:11" x14ac:dyDescent="0.2">
      <c r="G15" t="s">
        <v>29</v>
      </c>
      <c r="H15">
        <v>3295932</v>
      </c>
      <c r="I15">
        <f t="shared" si="0"/>
        <v>0.33769009999999999</v>
      </c>
      <c r="J15">
        <f t="shared" si="2"/>
        <v>0.39509741699999995</v>
      </c>
      <c r="K15" s="4">
        <f t="shared" si="1"/>
        <v>395.09741699999995</v>
      </c>
    </row>
    <row r="16" spans="1:11" x14ac:dyDescent="0.2">
      <c r="H16">
        <v>3183134</v>
      </c>
      <c r="I16">
        <f t="shared" si="0"/>
        <v>0.32641029999999999</v>
      </c>
      <c r="J16">
        <f t="shared" si="2"/>
        <v>0.38190005099999996</v>
      </c>
      <c r="K16" s="4">
        <f t="shared" si="1"/>
        <v>381.90005099999996</v>
      </c>
    </row>
    <row r="17" spans="1:11" x14ac:dyDescent="0.2">
      <c r="H17">
        <v>2945990</v>
      </c>
      <c r="I17">
        <f t="shared" si="0"/>
        <v>0.30269590000000002</v>
      </c>
      <c r="J17">
        <f t="shared" si="2"/>
        <v>0.354154203</v>
      </c>
      <c r="K17" s="8">
        <f t="shared" si="1"/>
        <v>354.154203</v>
      </c>
    </row>
    <row r="18" spans="1:11" x14ac:dyDescent="0.2">
      <c r="G18" t="s">
        <v>30</v>
      </c>
      <c r="H18">
        <v>2502178</v>
      </c>
      <c r="I18">
        <f t="shared" si="0"/>
        <v>0.25831470000000001</v>
      </c>
      <c r="J18">
        <f t="shared" si="2"/>
        <v>0.30222819899999998</v>
      </c>
      <c r="K18" s="4">
        <f t="shared" si="1"/>
        <v>302.22819899999996</v>
      </c>
    </row>
    <row r="19" spans="1:11" x14ac:dyDescent="0.2">
      <c r="H19">
        <v>2466912</v>
      </c>
      <c r="I19">
        <f t="shared" si="0"/>
        <v>0.25478810000000002</v>
      </c>
      <c r="J19">
        <f t="shared" si="2"/>
        <v>0.29810207700000002</v>
      </c>
      <c r="K19" s="4">
        <f t="shared" si="1"/>
        <v>298.10207700000001</v>
      </c>
    </row>
    <row r="20" spans="1:11" x14ac:dyDescent="0.2">
      <c r="H20">
        <v>2375332</v>
      </c>
      <c r="I20">
        <f t="shared" si="0"/>
        <v>0.24563009999999999</v>
      </c>
      <c r="J20">
        <f t="shared" si="2"/>
        <v>0.28738721699999997</v>
      </c>
      <c r="K20" s="4">
        <f t="shared" si="1"/>
        <v>287.38721699999996</v>
      </c>
    </row>
    <row r="21" spans="1:11" x14ac:dyDescent="0.2">
      <c r="G21" t="s">
        <v>31</v>
      </c>
      <c r="H21">
        <v>3615657</v>
      </c>
      <c r="I21">
        <f t="shared" si="0"/>
        <v>0.36966260000000001</v>
      </c>
      <c r="J21">
        <f t="shared" si="2"/>
        <v>0.43250524199999996</v>
      </c>
      <c r="K21" s="4">
        <f t="shared" si="1"/>
        <v>432.50524199999995</v>
      </c>
    </row>
    <row r="22" spans="1:11" x14ac:dyDescent="0.2">
      <c r="H22">
        <v>3563488</v>
      </c>
      <c r="I22">
        <f t="shared" si="0"/>
        <v>0.36444569999999998</v>
      </c>
      <c r="J22">
        <f t="shared" si="2"/>
        <v>0.42640146899999998</v>
      </c>
      <c r="K22" s="4">
        <f t="shared" si="1"/>
        <v>426.40146899999996</v>
      </c>
    </row>
    <row r="23" spans="1:11" x14ac:dyDescent="0.2">
      <c r="H23">
        <v>3560804</v>
      </c>
      <c r="I23">
        <f t="shared" si="0"/>
        <v>0.36417729999999998</v>
      </c>
      <c r="J23">
        <f t="shared" si="2"/>
        <v>0.42608744099999996</v>
      </c>
      <c r="K23" s="4">
        <f t="shared" si="1"/>
        <v>426.08744099999996</v>
      </c>
    </row>
    <row r="24" spans="1:11" x14ac:dyDescent="0.2">
      <c r="A24" s="3"/>
      <c r="G24" t="s">
        <v>24</v>
      </c>
      <c r="H24">
        <v>3103999</v>
      </c>
      <c r="I24">
        <f t="shared" si="0"/>
        <v>0.31849680000000002</v>
      </c>
      <c r="J24">
        <f t="shared" si="2"/>
        <v>0.37264125600000003</v>
      </c>
      <c r="K24" s="4">
        <f t="shared" si="1"/>
        <v>372.64125600000006</v>
      </c>
    </row>
    <row r="25" spans="1:11" x14ac:dyDescent="0.2">
      <c r="H25">
        <v>3064426</v>
      </c>
      <c r="I25">
        <f t="shared" si="0"/>
        <v>0.31453950000000003</v>
      </c>
      <c r="J25">
        <f t="shared" si="2"/>
        <v>0.368011215</v>
      </c>
      <c r="K25" s="4">
        <f t="shared" si="1"/>
        <v>368.01121499999999</v>
      </c>
    </row>
    <row r="26" spans="1:11" x14ac:dyDescent="0.2">
      <c r="B26" s="5"/>
      <c r="H26">
        <v>3109812</v>
      </c>
      <c r="I26">
        <f t="shared" si="0"/>
        <v>0.31907809999999998</v>
      </c>
      <c r="J26">
        <f t="shared" si="2"/>
        <v>0.37332137699999995</v>
      </c>
      <c r="K26" s="4">
        <f t="shared" si="1"/>
        <v>373.32137699999993</v>
      </c>
    </row>
    <row r="27" spans="1:11" x14ac:dyDescent="0.2">
      <c r="G27" t="s">
        <v>32</v>
      </c>
      <c r="H27">
        <v>2572725</v>
      </c>
      <c r="I27">
        <f t="shared" si="0"/>
        <v>0.26536939999999998</v>
      </c>
      <c r="J27">
        <f t="shared" si="2"/>
        <v>0.31048219799999993</v>
      </c>
      <c r="K27" s="4">
        <f t="shared" si="1"/>
        <v>310.48219799999993</v>
      </c>
    </row>
    <row r="28" spans="1:11" x14ac:dyDescent="0.2">
      <c r="H28">
        <v>2527835</v>
      </c>
      <c r="I28">
        <f t="shared" si="0"/>
        <v>0.26088040000000001</v>
      </c>
      <c r="J28">
        <f t="shared" si="2"/>
        <v>0.30523006800000002</v>
      </c>
      <c r="K28" s="4">
        <f t="shared" si="1"/>
        <v>305.23006800000002</v>
      </c>
    </row>
    <row r="29" spans="1:11" x14ac:dyDescent="0.2">
      <c r="H29">
        <v>2362864</v>
      </c>
      <c r="I29">
        <f t="shared" si="0"/>
        <v>0.2443833</v>
      </c>
      <c r="J29">
        <f t="shared" si="2"/>
        <v>0.28592846099999997</v>
      </c>
      <c r="K29" s="4">
        <f t="shared" si="1"/>
        <v>285.92846099999997</v>
      </c>
    </row>
    <row r="30" spans="1:11" x14ac:dyDescent="0.2">
      <c r="G30" t="s">
        <v>26</v>
      </c>
      <c r="H30">
        <v>2142434</v>
      </c>
      <c r="I30">
        <f t="shared" si="0"/>
        <v>0.22234029999999999</v>
      </c>
      <c r="J30">
        <f t="shared" si="2"/>
        <v>0.26013815099999998</v>
      </c>
      <c r="K30" s="4">
        <f t="shared" si="1"/>
        <v>260.13815099999999</v>
      </c>
    </row>
    <row r="31" spans="1:11" x14ac:dyDescent="0.2">
      <c r="H31">
        <v>2048841</v>
      </c>
      <c r="I31">
        <f t="shared" si="0"/>
        <v>0.212981</v>
      </c>
      <c r="J31">
        <f t="shared" si="2"/>
        <v>0.24918777</v>
      </c>
      <c r="K31" s="4">
        <f t="shared" si="1"/>
        <v>249.18777</v>
      </c>
    </row>
    <row r="32" spans="1:11" x14ac:dyDescent="0.2">
      <c r="H32">
        <v>2192832</v>
      </c>
      <c r="I32">
        <f t="shared" si="0"/>
        <v>0.2273801</v>
      </c>
      <c r="J32">
        <f t="shared" si="2"/>
        <v>0.26603471699999998</v>
      </c>
      <c r="K32" s="4">
        <f t="shared" si="1"/>
        <v>266.034717</v>
      </c>
    </row>
    <row r="33" spans="7:11" x14ac:dyDescent="0.2">
      <c r="G33" t="s">
        <v>51</v>
      </c>
      <c r="H33">
        <v>2152040</v>
      </c>
      <c r="I33">
        <f t="shared" si="0"/>
        <v>0.2233009</v>
      </c>
      <c r="J33">
        <f t="shared" si="2"/>
        <v>0.26126205299999999</v>
      </c>
      <c r="K33" s="4">
        <f t="shared" si="1"/>
        <v>261.26205299999998</v>
      </c>
    </row>
    <row r="34" spans="7:11" x14ac:dyDescent="0.2">
      <c r="H34">
        <v>2106440</v>
      </c>
      <c r="I34">
        <f t="shared" si="0"/>
        <v>0.21874089999999999</v>
      </c>
      <c r="J34">
        <f t="shared" si="2"/>
        <v>0.25592685299999995</v>
      </c>
      <c r="K34" s="4">
        <f t="shared" si="1"/>
        <v>255.92685299999997</v>
      </c>
    </row>
    <row r="35" spans="7:11" x14ac:dyDescent="0.2">
      <c r="H35">
        <v>2170759</v>
      </c>
      <c r="I35">
        <f t="shared" si="0"/>
        <v>0.22517280000000001</v>
      </c>
      <c r="J35">
        <f t="shared" si="2"/>
        <v>0.26345217599999998</v>
      </c>
      <c r="K35" s="4">
        <f t="shared" si="1"/>
        <v>263.45217600000001</v>
      </c>
    </row>
    <row r="36" spans="7:11" x14ac:dyDescent="0.2">
      <c r="G36" t="s">
        <v>25</v>
      </c>
      <c r="H36">
        <v>4609576</v>
      </c>
      <c r="I36">
        <f t="shared" si="0"/>
        <v>0.46905449999999999</v>
      </c>
      <c r="J36">
        <f t="shared" si="2"/>
        <v>0.54879376499999999</v>
      </c>
      <c r="K36" s="4">
        <f t="shared" si="1"/>
        <v>548.79376500000001</v>
      </c>
    </row>
    <row r="37" spans="7:11" x14ac:dyDescent="0.2">
      <c r="H37">
        <v>4770822</v>
      </c>
      <c r="I37">
        <f t="shared" si="0"/>
        <v>0.48517909999999997</v>
      </c>
      <c r="J37">
        <f t="shared" si="2"/>
        <v>0.56765954699999999</v>
      </c>
      <c r="K37" s="4">
        <f t="shared" si="1"/>
        <v>567.65954699999998</v>
      </c>
    </row>
    <row r="38" spans="7:11" x14ac:dyDescent="0.2">
      <c r="G38" t="s">
        <v>34</v>
      </c>
      <c r="H38">
        <v>2342602</v>
      </c>
      <c r="I38">
        <f t="shared" si="0"/>
        <v>0.24235709999999999</v>
      </c>
      <c r="J38">
        <f t="shared" si="2"/>
        <v>0.283557807</v>
      </c>
      <c r="K38" s="4">
        <f t="shared" si="1"/>
        <v>283.55780699999997</v>
      </c>
    </row>
    <row r="39" spans="7:11" x14ac:dyDescent="0.2">
      <c r="H39">
        <v>2295350</v>
      </c>
      <c r="I39">
        <f t="shared" si="0"/>
        <v>0.23763190000000001</v>
      </c>
      <c r="J39">
        <f t="shared" si="2"/>
        <v>0.27802932299999999</v>
      </c>
      <c r="K39" s="4">
        <f t="shared" si="1"/>
        <v>278.02932299999998</v>
      </c>
    </row>
    <row r="40" spans="7:11" x14ac:dyDescent="0.2">
      <c r="H40">
        <v>2196027</v>
      </c>
      <c r="I40">
        <f t="shared" si="0"/>
        <v>0.2276996</v>
      </c>
      <c r="J40">
        <f t="shared" si="2"/>
        <v>0.26640853199999998</v>
      </c>
      <c r="K40" s="4">
        <f t="shared" si="1"/>
        <v>266.40853199999998</v>
      </c>
    </row>
    <row r="41" spans="7:11" x14ac:dyDescent="0.2">
      <c r="G41" t="s">
        <v>35</v>
      </c>
      <c r="H41">
        <v>2754765</v>
      </c>
      <c r="I41">
        <f t="shared" si="0"/>
        <v>0.28357339999999998</v>
      </c>
      <c r="J41">
        <f t="shared" si="2"/>
        <v>0.33178087799999995</v>
      </c>
      <c r="K41" s="4">
        <f t="shared" si="1"/>
        <v>331.78087799999997</v>
      </c>
    </row>
    <row r="42" spans="7:11" x14ac:dyDescent="0.2">
      <c r="H42">
        <v>2638315</v>
      </c>
      <c r="I42">
        <f t="shared" si="0"/>
        <v>0.27192840000000001</v>
      </c>
      <c r="J42">
        <f t="shared" si="2"/>
        <v>0.31815622799999999</v>
      </c>
      <c r="K42" s="4">
        <f t="shared" si="1"/>
        <v>318.156228</v>
      </c>
    </row>
    <row r="43" spans="7:11" x14ac:dyDescent="0.2">
      <c r="H43">
        <v>2556711</v>
      </c>
      <c r="I43">
        <f t="shared" si="0"/>
        <v>0.263768</v>
      </c>
      <c r="J43">
        <f t="shared" ref="J43:J73" si="3">I43*1.17</f>
        <v>0.30860855999999998</v>
      </c>
      <c r="K43" s="4">
        <f t="shared" ref="K43:K73" si="4">J43*1000</f>
        <v>308.60855999999995</v>
      </c>
    </row>
    <row r="45" spans="7:11" x14ac:dyDescent="0.2">
      <c r="G45" t="s">
        <v>63</v>
      </c>
    </row>
    <row r="46" spans="7:11" x14ac:dyDescent="0.2">
      <c r="G46" t="s">
        <v>27</v>
      </c>
      <c r="H46">
        <v>2486668</v>
      </c>
      <c r="I46">
        <f t="shared" si="0"/>
        <v>0.25676369999999998</v>
      </c>
      <c r="J46">
        <f t="shared" si="3"/>
        <v>0.30041352899999996</v>
      </c>
      <c r="K46" s="4">
        <f t="shared" si="4"/>
        <v>300.41352899999998</v>
      </c>
    </row>
    <row r="47" spans="7:11" x14ac:dyDescent="0.2">
      <c r="H47">
        <v>2484632</v>
      </c>
      <c r="I47">
        <f t="shared" si="0"/>
        <v>0.25656010000000001</v>
      </c>
      <c r="J47">
        <f t="shared" si="3"/>
        <v>0.300175317</v>
      </c>
      <c r="K47" s="4">
        <f t="shared" si="4"/>
        <v>300.17531700000001</v>
      </c>
    </row>
    <row r="48" spans="7:11" x14ac:dyDescent="0.2">
      <c r="G48" t="s">
        <v>52</v>
      </c>
      <c r="H48">
        <v>1479389</v>
      </c>
      <c r="I48">
        <f t="shared" si="0"/>
        <v>0.1560358</v>
      </c>
      <c r="J48">
        <f t="shared" si="3"/>
        <v>0.18256188599999998</v>
      </c>
      <c r="K48" s="4">
        <f t="shared" si="4"/>
        <v>182.56188599999999</v>
      </c>
    </row>
    <row r="49" spans="7:11" x14ac:dyDescent="0.2">
      <c r="H49">
        <v>1502743</v>
      </c>
      <c r="I49">
        <f t="shared" si="0"/>
        <v>0.15837119999999999</v>
      </c>
      <c r="J49">
        <f t="shared" si="3"/>
        <v>0.18529430399999997</v>
      </c>
      <c r="K49" s="4">
        <f t="shared" si="4"/>
        <v>185.29430399999995</v>
      </c>
    </row>
    <row r="50" spans="7:11" x14ac:dyDescent="0.2">
      <c r="G50" t="s">
        <v>28</v>
      </c>
      <c r="H50">
        <v>3758531</v>
      </c>
      <c r="I50">
        <f t="shared" si="0"/>
        <v>0.38395000000000001</v>
      </c>
      <c r="J50">
        <f t="shared" si="3"/>
        <v>0.4492215</v>
      </c>
      <c r="K50" s="4">
        <f t="shared" si="4"/>
        <v>449.22149999999999</v>
      </c>
    </row>
    <row r="51" spans="7:11" x14ac:dyDescent="0.2">
      <c r="H51">
        <v>3799781</v>
      </c>
      <c r="I51">
        <f t="shared" si="0"/>
        <v>0.388075</v>
      </c>
      <c r="J51">
        <f t="shared" si="3"/>
        <v>0.45404774999999997</v>
      </c>
      <c r="K51" s="4">
        <f t="shared" si="4"/>
        <v>454.04774999999995</v>
      </c>
    </row>
    <row r="52" spans="7:11" x14ac:dyDescent="0.2">
      <c r="G52" t="s">
        <v>23</v>
      </c>
      <c r="H52">
        <v>4079966</v>
      </c>
      <c r="I52">
        <f t="shared" si="0"/>
        <v>0.41609350000000001</v>
      </c>
      <c r="J52">
        <f t="shared" si="3"/>
        <v>0.486829395</v>
      </c>
      <c r="K52" s="4">
        <f t="shared" si="4"/>
        <v>486.82939499999998</v>
      </c>
    </row>
    <row r="53" spans="7:11" x14ac:dyDescent="0.2">
      <c r="H53">
        <v>4118514</v>
      </c>
      <c r="I53">
        <f t="shared" si="0"/>
        <v>0.4199483</v>
      </c>
      <c r="J53">
        <f t="shared" si="3"/>
        <v>0.49133951099999995</v>
      </c>
      <c r="K53" s="4">
        <f t="shared" si="4"/>
        <v>491.33951099999996</v>
      </c>
    </row>
    <row r="54" spans="7:11" x14ac:dyDescent="0.2">
      <c r="G54" t="s">
        <v>29</v>
      </c>
      <c r="H54">
        <v>2111628</v>
      </c>
      <c r="I54">
        <f t="shared" si="0"/>
        <v>0.2192597</v>
      </c>
      <c r="J54">
        <f t="shared" si="3"/>
        <v>0.25653384899999998</v>
      </c>
      <c r="K54" s="4">
        <f t="shared" si="4"/>
        <v>256.53384899999998</v>
      </c>
    </row>
    <row r="55" spans="7:11" x14ac:dyDescent="0.2">
      <c r="H55">
        <v>2127366</v>
      </c>
      <c r="I55">
        <f t="shared" si="0"/>
        <v>0.22083349999999999</v>
      </c>
      <c r="J55">
        <f t="shared" si="3"/>
        <v>0.25837519499999995</v>
      </c>
      <c r="K55" s="4">
        <f t="shared" si="4"/>
        <v>258.37519499999996</v>
      </c>
    </row>
    <row r="56" spans="7:11" x14ac:dyDescent="0.2">
      <c r="G56" t="s">
        <v>30</v>
      </c>
      <c r="H56">
        <v>2216548</v>
      </c>
      <c r="I56">
        <f t="shared" si="0"/>
        <v>0.2297517</v>
      </c>
      <c r="J56">
        <f t="shared" si="3"/>
        <v>0.26880948900000001</v>
      </c>
      <c r="K56" s="4">
        <f t="shared" si="4"/>
        <v>268.80948899999999</v>
      </c>
    </row>
    <row r="57" spans="7:11" x14ac:dyDescent="0.2">
      <c r="H57">
        <v>2223785</v>
      </c>
      <c r="I57">
        <f t="shared" si="0"/>
        <v>0.2304754</v>
      </c>
      <c r="J57">
        <f t="shared" si="3"/>
        <v>0.269656218</v>
      </c>
      <c r="K57" s="4">
        <f t="shared" si="4"/>
        <v>269.65621800000002</v>
      </c>
    </row>
    <row r="58" spans="7:11" x14ac:dyDescent="0.2">
      <c r="G58" t="s">
        <v>31</v>
      </c>
      <c r="H58">
        <v>3016577</v>
      </c>
      <c r="I58">
        <f t="shared" si="0"/>
        <v>0.30975459999999999</v>
      </c>
      <c r="J58">
        <f t="shared" si="3"/>
        <v>0.36241288199999999</v>
      </c>
      <c r="K58" s="4">
        <f t="shared" si="4"/>
        <v>362.41288199999997</v>
      </c>
    </row>
    <row r="59" spans="7:11" x14ac:dyDescent="0.2">
      <c r="H59">
        <v>3024746</v>
      </c>
      <c r="I59">
        <f t="shared" si="0"/>
        <v>0.3105715</v>
      </c>
      <c r="J59">
        <f t="shared" si="3"/>
        <v>0.36336865499999998</v>
      </c>
      <c r="K59" s="4">
        <f t="shared" si="4"/>
        <v>363.36865499999999</v>
      </c>
    </row>
    <row r="60" spans="7:11" x14ac:dyDescent="0.2">
      <c r="G60" t="s">
        <v>24</v>
      </c>
      <c r="H60">
        <v>3121844</v>
      </c>
      <c r="I60">
        <f t="shared" si="0"/>
        <v>0.32028129999999999</v>
      </c>
      <c r="J60">
        <f t="shared" si="3"/>
        <v>0.37472912099999994</v>
      </c>
      <c r="K60" s="4">
        <f t="shared" si="4"/>
        <v>374.72912099999996</v>
      </c>
    </row>
    <row r="61" spans="7:11" x14ac:dyDescent="0.2">
      <c r="H61">
        <v>3096203</v>
      </c>
      <c r="I61">
        <f t="shared" si="0"/>
        <v>0.31771719999999998</v>
      </c>
      <c r="J61">
        <f t="shared" si="3"/>
        <v>0.37172912399999997</v>
      </c>
      <c r="K61" s="4">
        <f t="shared" si="4"/>
        <v>371.72912399999996</v>
      </c>
    </row>
    <row r="62" spans="7:11" x14ac:dyDescent="0.2">
      <c r="G62" t="s">
        <v>32</v>
      </c>
      <c r="H62">
        <v>2179275</v>
      </c>
      <c r="I62">
        <f t="shared" si="0"/>
        <v>0.22602439999999999</v>
      </c>
      <c r="J62">
        <f t="shared" si="3"/>
        <v>0.26444854799999995</v>
      </c>
      <c r="K62" s="4">
        <f t="shared" si="4"/>
        <v>264.44854799999996</v>
      </c>
    </row>
    <row r="63" spans="7:11" x14ac:dyDescent="0.2">
      <c r="H63">
        <v>2229399</v>
      </c>
      <c r="I63">
        <f t="shared" si="0"/>
        <v>0.23103679999999999</v>
      </c>
      <c r="J63">
        <f t="shared" si="3"/>
        <v>0.27031305599999994</v>
      </c>
      <c r="K63" s="4">
        <f t="shared" si="4"/>
        <v>270.31305599999996</v>
      </c>
    </row>
    <row r="64" spans="7:11" x14ac:dyDescent="0.2">
      <c r="G64" t="s">
        <v>26</v>
      </c>
      <c r="H64">
        <v>2512545</v>
      </c>
      <c r="I64">
        <f t="shared" si="0"/>
        <v>0.25935140000000001</v>
      </c>
      <c r="J64">
        <f t="shared" si="3"/>
        <v>0.303441138</v>
      </c>
      <c r="K64" s="4">
        <f t="shared" si="4"/>
        <v>303.44113800000002</v>
      </c>
    </row>
    <row r="65" spans="7:11" x14ac:dyDescent="0.2">
      <c r="H65">
        <v>2495459</v>
      </c>
      <c r="I65">
        <f t="shared" si="0"/>
        <v>0.25764280000000001</v>
      </c>
      <c r="J65">
        <f t="shared" si="3"/>
        <v>0.301442076</v>
      </c>
      <c r="K65" s="4">
        <f t="shared" si="4"/>
        <v>301.44207599999999</v>
      </c>
    </row>
    <row r="66" spans="7:11" x14ac:dyDescent="0.2">
      <c r="G66" t="s">
        <v>33</v>
      </c>
      <c r="H66">
        <v>1873337</v>
      </c>
      <c r="I66">
        <f t="shared" si="0"/>
        <v>0.19543060000000001</v>
      </c>
      <c r="J66">
        <f t="shared" si="3"/>
        <v>0.22865380199999999</v>
      </c>
      <c r="K66" s="4">
        <f t="shared" si="4"/>
        <v>228.65380199999998</v>
      </c>
    </row>
    <row r="67" spans="7:11" x14ac:dyDescent="0.2">
      <c r="H67">
        <v>1903376</v>
      </c>
      <c r="I67">
        <f t="shared" si="0"/>
        <v>0.19843450000000001</v>
      </c>
      <c r="J67">
        <f t="shared" si="3"/>
        <v>0.23216836500000002</v>
      </c>
      <c r="K67" s="4">
        <f t="shared" si="4"/>
        <v>232.16836500000002</v>
      </c>
    </row>
    <row r="68" spans="7:11" x14ac:dyDescent="0.2">
      <c r="G68" t="s">
        <v>25</v>
      </c>
      <c r="H68">
        <v>3852731</v>
      </c>
      <c r="I68">
        <f t="shared" si="0"/>
        <v>0.39337</v>
      </c>
      <c r="J68">
        <f t="shared" si="3"/>
        <v>0.46024289999999995</v>
      </c>
      <c r="K68" s="4">
        <f t="shared" si="4"/>
        <v>460.24289999999996</v>
      </c>
    </row>
    <row r="69" spans="7:11" x14ac:dyDescent="0.2">
      <c r="H69">
        <v>3928160</v>
      </c>
      <c r="I69">
        <f t="shared" si="0"/>
        <v>0.40091290000000002</v>
      </c>
      <c r="J69">
        <f t="shared" si="3"/>
        <v>0.46906809299999996</v>
      </c>
      <c r="K69" s="4">
        <f t="shared" si="4"/>
        <v>469.06809299999998</v>
      </c>
    </row>
    <row r="70" spans="7:11" x14ac:dyDescent="0.2">
      <c r="G70" t="s">
        <v>34</v>
      </c>
      <c r="H70">
        <v>1926777</v>
      </c>
      <c r="I70">
        <f t="shared" si="0"/>
        <v>0.2007746</v>
      </c>
      <c r="J70">
        <f t="shared" si="3"/>
        <v>0.23490628199999999</v>
      </c>
      <c r="K70" s="4">
        <f t="shared" si="4"/>
        <v>234.906282</v>
      </c>
    </row>
    <row r="71" spans="7:11" x14ac:dyDescent="0.2">
      <c r="H71">
        <v>1896953</v>
      </c>
      <c r="I71">
        <f t="shared" si="0"/>
        <v>0.1977922</v>
      </c>
      <c r="J71">
        <f t="shared" si="3"/>
        <v>0.23141687399999999</v>
      </c>
      <c r="K71" s="4">
        <f t="shared" si="4"/>
        <v>231.41687400000001</v>
      </c>
    </row>
    <row r="72" spans="7:11" x14ac:dyDescent="0.2">
      <c r="G72" t="s">
        <v>35</v>
      </c>
      <c r="H72">
        <v>2419566</v>
      </c>
      <c r="I72">
        <f t="shared" si="0"/>
        <v>0.25005349999999998</v>
      </c>
      <c r="J72">
        <f t="shared" si="3"/>
        <v>0.29256259499999998</v>
      </c>
      <c r="K72" s="4">
        <f t="shared" si="4"/>
        <v>292.56259499999999</v>
      </c>
    </row>
    <row r="73" spans="7:11" x14ac:dyDescent="0.2">
      <c r="H73">
        <v>2434520</v>
      </c>
      <c r="I73">
        <f t="shared" si="0"/>
        <v>0.25154890000000002</v>
      </c>
      <c r="J73">
        <f t="shared" si="3"/>
        <v>0.29431221299999999</v>
      </c>
      <c r="K73" s="4">
        <f t="shared" si="4"/>
        <v>294.31221299999999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E433-51D0-43A0-AA0B-668B44CE4870}">
  <dimension ref="A1:L71"/>
  <sheetViews>
    <sheetView workbookViewId="0">
      <selection activeCell="O26" sqref="O26"/>
    </sheetView>
  </sheetViews>
  <sheetFormatPr defaultRowHeight="14.25" x14ac:dyDescent="0.2"/>
  <cols>
    <col min="7" max="7" width="10.375" customWidth="1"/>
    <col min="8" max="8" width="11.75" customWidth="1"/>
    <col min="10" max="10" width="12.25" customWidth="1"/>
    <col min="11" max="11" width="10.25" customWidth="1"/>
    <col min="12" max="12" width="8.75" style="2" customWidth="1"/>
  </cols>
  <sheetData>
    <row r="1" spans="1:12" x14ac:dyDescent="0.2">
      <c r="H1" t="s">
        <v>62</v>
      </c>
    </row>
    <row r="2" spans="1:12" x14ac:dyDescent="0.2">
      <c r="A2" t="s">
        <v>61</v>
      </c>
      <c r="I2" t="s">
        <v>17</v>
      </c>
      <c r="J2" t="s">
        <v>37</v>
      </c>
      <c r="K2" t="s">
        <v>36</v>
      </c>
      <c r="L2" s="2" t="s">
        <v>38</v>
      </c>
    </row>
    <row r="3" spans="1:12" x14ac:dyDescent="0.2">
      <c r="H3" t="s">
        <v>27</v>
      </c>
      <c r="I3">
        <v>23978</v>
      </c>
      <c r="J3">
        <f>(I3+4770.3)/20000000</f>
        <v>1.437415E-3</v>
      </c>
      <c r="K3">
        <f>J3*1.265</f>
        <v>1.8183299749999998E-3</v>
      </c>
      <c r="L3" s="2">
        <f>K3*1000</f>
        <v>1.8183299749999999</v>
      </c>
    </row>
    <row r="4" spans="1:12" x14ac:dyDescent="0.2">
      <c r="A4" t="s">
        <v>0</v>
      </c>
      <c r="I4">
        <v>20965</v>
      </c>
      <c r="J4">
        <f t="shared" ref="J4:J71" si="0">(I4+4770.3)/20000000</f>
        <v>1.286765E-3</v>
      </c>
      <c r="K4">
        <f t="shared" ref="K4:K71" si="1">J4*1.265</f>
        <v>1.627757725E-3</v>
      </c>
      <c r="L4" s="2">
        <f t="shared" ref="L4:L71" si="2">K4*1000</f>
        <v>1.6277577249999999</v>
      </c>
    </row>
    <row r="5" spans="1:12" x14ac:dyDescent="0.2">
      <c r="A5">
        <v>0</v>
      </c>
      <c r="B5">
        <v>2E-3</v>
      </c>
      <c r="C5">
        <v>4.0000000000000001E-3</v>
      </c>
      <c r="D5">
        <v>6.0000000000000001E-3</v>
      </c>
      <c r="E5">
        <v>8.0000000000000002E-3</v>
      </c>
      <c r="F5">
        <v>0.01</v>
      </c>
      <c r="I5">
        <v>19358</v>
      </c>
      <c r="J5">
        <f t="shared" si="0"/>
        <v>1.206415E-3</v>
      </c>
      <c r="K5">
        <f t="shared" si="1"/>
        <v>1.5261149749999999E-3</v>
      </c>
      <c r="L5" s="2">
        <f t="shared" si="2"/>
        <v>1.5261149749999998</v>
      </c>
    </row>
    <row r="6" spans="1:12" x14ac:dyDescent="0.2">
      <c r="A6">
        <v>0</v>
      </c>
      <c r="B6">
        <v>27972</v>
      </c>
      <c r="C6">
        <v>62347</v>
      </c>
      <c r="D6">
        <v>88879</v>
      </c>
      <c r="E6">
        <v>135654</v>
      </c>
      <c r="F6">
        <v>169448</v>
      </c>
      <c r="H6" t="s">
        <v>22</v>
      </c>
      <c r="I6">
        <v>63557</v>
      </c>
      <c r="J6">
        <f t="shared" si="0"/>
        <v>3.4163650000000002E-3</v>
      </c>
      <c r="K6">
        <f t="shared" si="1"/>
        <v>4.321701725E-3</v>
      </c>
      <c r="L6" s="2">
        <f t="shared" si="2"/>
        <v>4.3217017249999996</v>
      </c>
    </row>
    <row r="7" spans="1:12" x14ac:dyDescent="0.2">
      <c r="I7">
        <v>63907</v>
      </c>
      <c r="J7">
        <f t="shared" si="0"/>
        <v>3.4338650000000004E-3</v>
      </c>
      <c r="K7">
        <f t="shared" si="1"/>
        <v>4.3438392249999999E-3</v>
      </c>
      <c r="L7" s="2">
        <f t="shared" si="2"/>
        <v>4.343839225</v>
      </c>
    </row>
    <row r="8" spans="1:12" x14ac:dyDescent="0.2">
      <c r="I8">
        <v>64608</v>
      </c>
      <c r="J8">
        <f t="shared" si="0"/>
        <v>3.4689149999999999E-3</v>
      </c>
      <c r="K8">
        <f t="shared" si="1"/>
        <v>4.3881774749999995E-3</v>
      </c>
      <c r="L8" s="2">
        <f t="shared" si="2"/>
        <v>4.3881774749999991</v>
      </c>
    </row>
    <row r="9" spans="1:12" x14ac:dyDescent="0.2">
      <c r="H9" t="s">
        <v>28</v>
      </c>
      <c r="I9">
        <v>27942</v>
      </c>
      <c r="J9">
        <f t="shared" si="0"/>
        <v>1.635615E-3</v>
      </c>
      <c r="K9">
        <f t="shared" si="1"/>
        <v>2.0690529749999996E-3</v>
      </c>
      <c r="L9" s="2">
        <f t="shared" si="2"/>
        <v>2.0690529749999995</v>
      </c>
    </row>
    <row r="10" spans="1:12" x14ac:dyDescent="0.2">
      <c r="I10">
        <v>22494</v>
      </c>
      <c r="J10">
        <f t="shared" si="0"/>
        <v>1.3632149999999999E-3</v>
      </c>
      <c r="K10">
        <f t="shared" si="1"/>
        <v>1.7244669749999998E-3</v>
      </c>
      <c r="L10" s="2">
        <f t="shared" si="2"/>
        <v>1.7244669749999999</v>
      </c>
    </row>
    <row r="11" spans="1:12" x14ac:dyDescent="0.2">
      <c r="H11" t="s">
        <v>23</v>
      </c>
      <c r="I11">
        <v>41308</v>
      </c>
      <c r="J11">
        <f t="shared" si="0"/>
        <v>2.3039150000000001E-3</v>
      </c>
      <c r="K11">
        <f t="shared" si="1"/>
        <v>2.9144524749999999E-3</v>
      </c>
      <c r="L11" s="2">
        <f t="shared" si="2"/>
        <v>2.914452475</v>
      </c>
    </row>
    <row r="12" spans="1:12" x14ac:dyDescent="0.2">
      <c r="I12">
        <v>38951</v>
      </c>
      <c r="J12">
        <f t="shared" si="0"/>
        <v>2.1860650000000001E-3</v>
      </c>
      <c r="K12">
        <f t="shared" si="1"/>
        <v>2.7653722249999999E-3</v>
      </c>
      <c r="L12" s="2">
        <f t="shared" si="2"/>
        <v>2.7653722249999997</v>
      </c>
    </row>
    <row r="13" spans="1:12" x14ac:dyDescent="0.2">
      <c r="I13">
        <v>41221</v>
      </c>
      <c r="J13">
        <f t="shared" si="0"/>
        <v>2.2995649999999999E-3</v>
      </c>
      <c r="K13">
        <f t="shared" si="1"/>
        <v>2.9089497249999998E-3</v>
      </c>
      <c r="L13" s="2">
        <f t="shared" si="2"/>
        <v>2.9089497249999998</v>
      </c>
    </row>
    <row r="14" spans="1:12" x14ac:dyDescent="0.2">
      <c r="H14" t="s">
        <v>29</v>
      </c>
      <c r="I14">
        <v>23512</v>
      </c>
      <c r="J14">
        <f t="shared" si="0"/>
        <v>1.4141149999999999E-3</v>
      </c>
      <c r="K14">
        <f t="shared" si="1"/>
        <v>1.7888554749999996E-3</v>
      </c>
      <c r="L14" s="2">
        <f t="shared" si="2"/>
        <v>1.7888554749999996</v>
      </c>
    </row>
    <row r="15" spans="1:12" x14ac:dyDescent="0.2">
      <c r="I15">
        <v>18129</v>
      </c>
      <c r="J15">
        <f t="shared" si="0"/>
        <v>1.144965E-3</v>
      </c>
      <c r="K15">
        <f t="shared" si="1"/>
        <v>1.4483807249999999E-3</v>
      </c>
      <c r="L15" s="2">
        <f t="shared" si="2"/>
        <v>1.4483807249999998</v>
      </c>
    </row>
    <row r="16" spans="1:12" x14ac:dyDescent="0.2">
      <c r="I16">
        <v>15779</v>
      </c>
      <c r="J16">
        <f t="shared" si="0"/>
        <v>1.027465E-3</v>
      </c>
      <c r="K16">
        <f t="shared" si="1"/>
        <v>1.2997432249999999E-3</v>
      </c>
      <c r="L16" s="2">
        <f t="shared" si="2"/>
        <v>1.2997432249999998</v>
      </c>
    </row>
    <row r="17" spans="1:12" x14ac:dyDescent="0.2">
      <c r="H17" t="s">
        <v>30</v>
      </c>
      <c r="I17">
        <v>57762</v>
      </c>
      <c r="J17">
        <f t="shared" si="0"/>
        <v>3.1266150000000001E-3</v>
      </c>
      <c r="K17">
        <f t="shared" si="1"/>
        <v>3.9551679749999999E-3</v>
      </c>
      <c r="L17" s="2">
        <f t="shared" si="2"/>
        <v>3.9551679749999997</v>
      </c>
    </row>
    <row r="18" spans="1:12" x14ac:dyDescent="0.2">
      <c r="I18">
        <v>57987</v>
      </c>
      <c r="J18">
        <f t="shared" si="0"/>
        <v>3.1378650000000001E-3</v>
      </c>
      <c r="K18">
        <f t="shared" si="1"/>
        <v>3.9693992249999997E-3</v>
      </c>
      <c r="L18" s="2">
        <f t="shared" si="2"/>
        <v>3.9693992249999996</v>
      </c>
    </row>
    <row r="19" spans="1:12" x14ac:dyDescent="0.2">
      <c r="I19">
        <v>53807</v>
      </c>
      <c r="J19">
        <f t="shared" si="0"/>
        <v>2.9288650000000001E-3</v>
      </c>
      <c r="K19">
        <f t="shared" si="1"/>
        <v>3.7050142249999999E-3</v>
      </c>
      <c r="L19" s="2">
        <f t="shared" si="2"/>
        <v>3.7050142249999998</v>
      </c>
    </row>
    <row r="20" spans="1:12" x14ac:dyDescent="0.2">
      <c r="H20" t="s">
        <v>31</v>
      </c>
      <c r="I20">
        <v>126952</v>
      </c>
      <c r="J20">
        <f t="shared" si="0"/>
        <v>6.5861149999999992E-3</v>
      </c>
      <c r="K20">
        <f t="shared" si="1"/>
        <v>8.3314354749999976E-3</v>
      </c>
      <c r="L20" s="2">
        <f t="shared" si="2"/>
        <v>8.3314354749999975</v>
      </c>
    </row>
    <row r="21" spans="1:12" x14ac:dyDescent="0.2">
      <c r="I21">
        <v>119425</v>
      </c>
      <c r="J21">
        <f t="shared" si="0"/>
        <v>6.2097649999999999E-3</v>
      </c>
      <c r="K21">
        <f t="shared" si="1"/>
        <v>7.8553527249999987E-3</v>
      </c>
      <c r="L21" s="2">
        <f t="shared" si="2"/>
        <v>7.8553527249999986</v>
      </c>
    </row>
    <row r="22" spans="1:12" x14ac:dyDescent="0.2">
      <c r="H22" t="s">
        <v>24</v>
      </c>
      <c r="I22">
        <v>23999</v>
      </c>
      <c r="J22">
        <f t="shared" si="0"/>
        <v>1.4384649999999999E-3</v>
      </c>
      <c r="K22">
        <f t="shared" si="1"/>
        <v>1.8196582249999998E-3</v>
      </c>
      <c r="L22" s="2">
        <f t="shared" si="2"/>
        <v>1.8196582249999997</v>
      </c>
    </row>
    <row r="23" spans="1:12" x14ac:dyDescent="0.2">
      <c r="A23" s="3"/>
      <c r="I23">
        <v>27186</v>
      </c>
      <c r="J23">
        <f t="shared" si="0"/>
        <v>1.597815E-3</v>
      </c>
      <c r="K23">
        <f t="shared" si="1"/>
        <v>2.0212359749999997E-3</v>
      </c>
      <c r="L23" s="2">
        <f t="shared" si="2"/>
        <v>2.0212359749999997</v>
      </c>
    </row>
    <row r="24" spans="1:12" x14ac:dyDescent="0.2">
      <c r="I24">
        <v>24099</v>
      </c>
      <c r="J24">
        <f t="shared" si="0"/>
        <v>1.4434649999999999E-3</v>
      </c>
      <c r="K24">
        <f t="shared" si="1"/>
        <v>1.8259832249999997E-3</v>
      </c>
      <c r="L24" s="2">
        <f t="shared" si="2"/>
        <v>1.8259832249999997</v>
      </c>
    </row>
    <row r="25" spans="1:12" x14ac:dyDescent="0.2">
      <c r="H25" t="s">
        <v>32</v>
      </c>
      <c r="I25">
        <v>82582</v>
      </c>
      <c r="J25">
        <f t="shared" si="0"/>
        <v>4.367615E-3</v>
      </c>
      <c r="K25">
        <f t="shared" si="1"/>
        <v>5.525032975E-3</v>
      </c>
      <c r="L25" s="2">
        <f t="shared" si="2"/>
        <v>5.5250329750000002</v>
      </c>
    </row>
    <row r="26" spans="1:12" x14ac:dyDescent="0.2">
      <c r="I26">
        <v>86555</v>
      </c>
      <c r="J26">
        <f t="shared" si="0"/>
        <v>4.5662649999999999E-3</v>
      </c>
      <c r="K26">
        <f t="shared" si="1"/>
        <v>5.7763252249999992E-3</v>
      </c>
      <c r="L26" s="2">
        <f>K26*1000</f>
        <v>5.776325224999999</v>
      </c>
    </row>
    <row r="27" spans="1:12" x14ac:dyDescent="0.2">
      <c r="I27">
        <v>81987</v>
      </c>
      <c r="J27">
        <f t="shared" si="0"/>
        <v>4.3378649999999998E-3</v>
      </c>
      <c r="K27">
        <f t="shared" si="1"/>
        <v>5.4873992249999991E-3</v>
      </c>
      <c r="L27" s="2">
        <f t="shared" si="2"/>
        <v>5.487399224999999</v>
      </c>
    </row>
    <row r="28" spans="1:12" x14ac:dyDescent="0.2">
      <c r="H28" t="s">
        <v>26</v>
      </c>
      <c r="I28">
        <v>59568</v>
      </c>
      <c r="J28">
        <f t="shared" si="0"/>
        <v>3.2169150000000003E-3</v>
      </c>
      <c r="K28">
        <f t="shared" si="1"/>
        <v>4.069397475E-3</v>
      </c>
      <c r="L28" s="2">
        <f>K28*1000</f>
        <v>4.0693974749999997</v>
      </c>
    </row>
    <row r="29" spans="1:12" x14ac:dyDescent="0.2">
      <c r="I29">
        <v>63214</v>
      </c>
      <c r="J29">
        <f t="shared" si="0"/>
        <v>3.3992150000000001E-3</v>
      </c>
      <c r="K29">
        <f t="shared" si="1"/>
        <v>4.3000069749999995E-3</v>
      </c>
      <c r="L29" s="2">
        <f t="shared" si="2"/>
        <v>4.3000069749999996</v>
      </c>
    </row>
    <row r="30" spans="1:12" x14ac:dyDescent="0.2">
      <c r="I30">
        <v>59641</v>
      </c>
      <c r="J30">
        <f t="shared" si="0"/>
        <v>3.2205650000000003E-3</v>
      </c>
      <c r="K30">
        <f t="shared" si="1"/>
        <v>4.0740147250000001E-3</v>
      </c>
      <c r="L30" s="2">
        <f t="shared" si="2"/>
        <v>4.0740147250000005</v>
      </c>
    </row>
    <row r="31" spans="1:12" x14ac:dyDescent="0.2">
      <c r="H31" t="s">
        <v>51</v>
      </c>
      <c r="I31">
        <v>56563</v>
      </c>
      <c r="J31">
        <f t="shared" si="0"/>
        <v>3.0666650000000001E-3</v>
      </c>
      <c r="K31">
        <f t="shared" si="1"/>
        <v>3.8793312249999997E-3</v>
      </c>
      <c r="L31" s="2">
        <f t="shared" si="2"/>
        <v>3.8793312249999996</v>
      </c>
    </row>
    <row r="32" spans="1:12" x14ac:dyDescent="0.2">
      <c r="I32">
        <v>53350</v>
      </c>
      <c r="J32">
        <f t="shared" si="0"/>
        <v>2.9060150000000001E-3</v>
      </c>
      <c r="K32">
        <f t="shared" si="1"/>
        <v>3.676108975E-3</v>
      </c>
      <c r="L32" s="2">
        <f t="shared" si="2"/>
        <v>3.676108975</v>
      </c>
    </row>
    <row r="33" spans="8:12" x14ac:dyDescent="0.2">
      <c r="I33">
        <v>51460</v>
      </c>
      <c r="J33">
        <f t="shared" si="0"/>
        <v>2.8115150000000001E-3</v>
      </c>
      <c r="K33">
        <f t="shared" si="1"/>
        <v>3.556566475E-3</v>
      </c>
      <c r="L33" s="2">
        <f t="shared" si="2"/>
        <v>3.5565664749999999</v>
      </c>
    </row>
    <row r="34" spans="8:12" x14ac:dyDescent="0.2">
      <c r="H34" t="s">
        <v>25</v>
      </c>
      <c r="I34">
        <v>130673</v>
      </c>
      <c r="J34">
        <f t="shared" si="0"/>
        <v>6.7721649999999993E-3</v>
      </c>
      <c r="K34">
        <f t="shared" si="1"/>
        <v>8.5667887249999981E-3</v>
      </c>
      <c r="L34" s="2">
        <f t="shared" si="2"/>
        <v>8.5667887249999985</v>
      </c>
    </row>
    <row r="35" spans="8:12" x14ac:dyDescent="0.2">
      <c r="I35">
        <v>128720</v>
      </c>
      <c r="J35">
        <f t="shared" si="0"/>
        <v>6.6745149999999998E-3</v>
      </c>
      <c r="K35">
        <f t="shared" si="1"/>
        <v>8.4432614749999999E-3</v>
      </c>
      <c r="L35" s="2">
        <f t="shared" si="2"/>
        <v>8.4432614749999999</v>
      </c>
    </row>
    <row r="36" spans="8:12" x14ac:dyDescent="0.2">
      <c r="H36" t="s">
        <v>34</v>
      </c>
      <c r="I36">
        <v>48738</v>
      </c>
      <c r="J36">
        <f t="shared" si="0"/>
        <v>2.675415E-3</v>
      </c>
      <c r="K36">
        <f t="shared" si="1"/>
        <v>3.3843999749999997E-3</v>
      </c>
      <c r="L36" s="2">
        <f t="shared" si="2"/>
        <v>3.3843999749999996</v>
      </c>
    </row>
    <row r="37" spans="8:12" x14ac:dyDescent="0.2">
      <c r="I37">
        <v>50427</v>
      </c>
      <c r="J37">
        <f t="shared" si="0"/>
        <v>2.7598650000000002E-3</v>
      </c>
      <c r="K37">
        <f t="shared" si="1"/>
        <v>3.4912292250000002E-3</v>
      </c>
      <c r="L37" s="2">
        <f t="shared" si="2"/>
        <v>3.4912292250000001</v>
      </c>
    </row>
    <row r="38" spans="8:12" x14ac:dyDescent="0.2">
      <c r="I38">
        <v>49506</v>
      </c>
      <c r="J38">
        <f t="shared" si="0"/>
        <v>2.7138150000000001E-3</v>
      </c>
      <c r="K38">
        <f t="shared" si="1"/>
        <v>3.432975975E-3</v>
      </c>
      <c r="L38" s="2">
        <f t="shared" si="2"/>
        <v>3.4329759750000002</v>
      </c>
    </row>
    <row r="39" spans="8:12" x14ac:dyDescent="0.2">
      <c r="H39" t="s">
        <v>35</v>
      </c>
      <c r="I39">
        <v>98828</v>
      </c>
      <c r="J39">
        <f t="shared" si="0"/>
        <v>5.1799150000000002E-3</v>
      </c>
      <c r="K39">
        <f t="shared" si="1"/>
        <v>6.5525924749999997E-3</v>
      </c>
      <c r="L39" s="2">
        <f t="shared" si="2"/>
        <v>6.552592475</v>
      </c>
    </row>
    <row r="40" spans="8:12" x14ac:dyDescent="0.2">
      <c r="I40">
        <v>96124</v>
      </c>
      <c r="J40">
        <f t="shared" si="0"/>
        <v>5.044715E-3</v>
      </c>
      <c r="K40">
        <f t="shared" si="1"/>
        <v>6.3815644749999996E-3</v>
      </c>
      <c r="L40" s="2">
        <f t="shared" si="2"/>
        <v>6.3815644749999993</v>
      </c>
    </row>
    <row r="41" spans="8:12" x14ac:dyDescent="0.2">
      <c r="I41">
        <v>100713</v>
      </c>
      <c r="J41">
        <f t="shared" si="0"/>
        <v>5.2741649999999999E-3</v>
      </c>
      <c r="K41">
        <f t="shared" si="1"/>
        <v>6.6718187249999996E-3</v>
      </c>
      <c r="L41" s="2">
        <f t="shared" si="2"/>
        <v>6.6718187249999996</v>
      </c>
    </row>
    <row r="43" spans="8:12" x14ac:dyDescent="0.2">
      <c r="H43" t="s">
        <v>63</v>
      </c>
    </row>
    <row r="44" spans="8:12" x14ac:dyDescent="0.2">
      <c r="H44" t="s">
        <v>27</v>
      </c>
      <c r="I44">
        <v>19686</v>
      </c>
      <c r="J44">
        <f t="shared" si="0"/>
        <v>1.2228149999999999E-3</v>
      </c>
      <c r="K44">
        <f t="shared" si="1"/>
        <v>1.5468609749999997E-3</v>
      </c>
      <c r="L44" s="2">
        <f t="shared" si="2"/>
        <v>1.5468609749999997</v>
      </c>
    </row>
    <row r="45" spans="8:12" x14ac:dyDescent="0.2">
      <c r="I45">
        <v>22634</v>
      </c>
      <c r="J45">
        <f t="shared" si="0"/>
        <v>1.3702149999999999E-3</v>
      </c>
      <c r="K45">
        <f t="shared" si="1"/>
        <v>1.7333219749999997E-3</v>
      </c>
      <c r="L45" s="2">
        <f t="shared" si="2"/>
        <v>1.7333219749999997</v>
      </c>
    </row>
    <row r="46" spans="8:12" x14ac:dyDescent="0.2">
      <c r="H46" t="s">
        <v>52</v>
      </c>
      <c r="I46">
        <v>72623</v>
      </c>
      <c r="J46">
        <f t="shared" si="0"/>
        <v>3.869665E-3</v>
      </c>
      <c r="K46">
        <f t="shared" si="1"/>
        <v>4.895126225E-3</v>
      </c>
      <c r="L46" s="2">
        <f t="shared" si="2"/>
        <v>4.8951262250000003</v>
      </c>
    </row>
    <row r="47" spans="8:12" x14ac:dyDescent="0.2">
      <c r="I47">
        <v>69169</v>
      </c>
      <c r="J47">
        <f t="shared" si="0"/>
        <v>3.696965E-3</v>
      </c>
      <c r="K47">
        <f t="shared" si="1"/>
        <v>4.6766607249999993E-3</v>
      </c>
      <c r="L47" s="2">
        <f t="shared" si="2"/>
        <v>4.6766607249999996</v>
      </c>
    </row>
    <row r="48" spans="8:12" x14ac:dyDescent="0.2">
      <c r="H48" t="s">
        <v>28</v>
      </c>
      <c r="I48">
        <v>82328</v>
      </c>
      <c r="J48">
        <f t="shared" si="0"/>
        <v>4.354915E-3</v>
      </c>
      <c r="K48">
        <f t="shared" si="1"/>
        <v>5.5089674749999994E-3</v>
      </c>
      <c r="L48" s="2">
        <f t="shared" si="2"/>
        <v>5.5089674749999995</v>
      </c>
    </row>
    <row r="49" spans="8:12" x14ac:dyDescent="0.2">
      <c r="I49">
        <v>90521</v>
      </c>
      <c r="J49">
        <f t="shared" si="0"/>
        <v>4.7645650000000001E-3</v>
      </c>
      <c r="K49">
        <f t="shared" si="1"/>
        <v>6.0271747249999999E-3</v>
      </c>
      <c r="L49" s="2">
        <f t="shared" si="2"/>
        <v>6.0271747250000001</v>
      </c>
    </row>
    <row r="50" spans="8:12" x14ac:dyDescent="0.2">
      <c r="H50" t="s">
        <v>23</v>
      </c>
      <c r="I50">
        <v>65016</v>
      </c>
      <c r="J50">
        <f t="shared" si="0"/>
        <v>3.4893150000000002E-3</v>
      </c>
      <c r="K50">
        <f t="shared" si="1"/>
        <v>4.4139834750000001E-3</v>
      </c>
      <c r="L50" s="2">
        <f t="shared" si="2"/>
        <v>4.4139834750000002</v>
      </c>
    </row>
    <row r="51" spans="8:12" x14ac:dyDescent="0.2">
      <c r="I51">
        <v>72426</v>
      </c>
      <c r="J51">
        <f t="shared" si="0"/>
        <v>3.8598149999999999E-3</v>
      </c>
      <c r="K51">
        <f t="shared" si="1"/>
        <v>4.8826659749999996E-3</v>
      </c>
      <c r="L51" s="2">
        <f t="shared" si="2"/>
        <v>4.8826659749999992</v>
      </c>
    </row>
    <row r="52" spans="8:12" x14ac:dyDescent="0.2">
      <c r="H52" t="s">
        <v>29</v>
      </c>
      <c r="I52">
        <v>50998</v>
      </c>
      <c r="J52">
        <f t="shared" si="0"/>
        <v>2.7884150000000003E-3</v>
      </c>
      <c r="K52">
        <f t="shared" si="1"/>
        <v>3.527344975E-3</v>
      </c>
      <c r="L52" s="2">
        <f t="shared" si="2"/>
        <v>3.5273449750000001</v>
      </c>
    </row>
    <row r="53" spans="8:12" x14ac:dyDescent="0.2">
      <c r="I53">
        <v>52079</v>
      </c>
      <c r="J53">
        <f t="shared" si="0"/>
        <v>2.8424650000000002E-3</v>
      </c>
      <c r="K53">
        <f t="shared" si="1"/>
        <v>3.5957182249999999E-3</v>
      </c>
      <c r="L53" s="2">
        <f t="shared" si="2"/>
        <v>3.5957182249999997</v>
      </c>
    </row>
    <row r="54" spans="8:12" x14ac:dyDescent="0.2">
      <c r="H54" t="s">
        <v>30</v>
      </c>
      <c r="I54">
        <v>62128</v>
      </c>
      <c r="J54">
        <f t="shared" si="0"/>
        <v>3.344915E-3</v>
      </c>
      <c r="K54">
        <f t="shared" si="1"/>
        <v>4.2313174749999995E-3</v>
      </c>
      <c r="L54" s="2">
        <f t="shared" si="2"/>
        <v>4.2313174749999991</v>
      </c>
    </row>
    <row r="55" spans="8:12" x14ac:dyDescent="0.2">
      <c r="I55">
        <v>58245</v>
      </c>
      <c r="J55">
        <f t="shared" si="0"/>
        <v>3.1507650000000002E-3</v>
      </c>
      <c r="K55">
        <f t="shared" si="1"/>
        <v>3.9857177249999999E-3</v>
      </c>
      <c r="L55" s="2">
        <f t="shared" si="2"/>
        <v>3.9857177249999998</v>
      </c>
    </row>
    <row r="56" spans="8:12" x14ac:dyDescent="0.2">
      <c r="H56" t="s">
        <v>31</v>
      </c>
      <c r="I56">
        <v>70627</v>
      </c>
      <c r="J56">
        <f t="shared" si="0"/>
        <v>3.7698650000000003E-3</v>
      </c>
      <c r="K56">
        <f t="shared" si="1"/>
        <v>4.7688792249999997E-3</v>
      </c>
      <c r="L56" s="2">
        <f t="shared" si="2"/>
        <v>4.7688792250000001</v>
      </c>
    </row>
    <row r="57" spans="8:12" x14ac:dyDescent="0.2">
      <c r="I57">
        <v>72789</v>
      </c>
      <c r="J57">
        <f t="shared" si="0"/>
        <v>3.8779650000000001E-3</v>
      </c>
      <c r="K57">
        <f t="shared" si="1"/>
        <v>4.9056257249999995E-3</v>
      </c>
      <c r="L57" s="2">
        <f t="shared" si="2"/>
        <v>4.9056257249999993</v>
      </c>
    </row>
    <row r="58" spans="8:12" x14ac:dyDescent="0.2">
      <c r="H58" t="s">
        <v>24</v>
      </c>
      <c r="I58">
        <v>60328</v>
      </c>
      <c r="J58">
        <f t="shared" si="0"/>
        <v>3.2549150000000002E-3</v>
      </c>
      <c r="K58">
        <f t="shared" si="1"/>
        <v>4.1174674749999999E-3</v>
      </c>
      <c r="L58" s="2">
        <f t="shared" si="2"/>
        <v>4.1174674749999998</v>
      </c>
    </row>
    <row r="59" spans="8:12" x14ac:dyDescent="0.2">
      <c r="I59">
        <v>54676</v>
      </c>
      <c r="J59">
        <f t="shared" si="0"/>
        <v>2.9723150000000001E-3</v>
      </c>
      <c r="K59">
        <f t="shared" si="1"/>
        <v>3.759978475E-3</v>
      </c>
      <c r="L59" s="2">
        <f t="shared" si="2"/>
        <v>3.759978475</v>
      </c>
    </row>
    <row r="60" spans="8:12" x14ac:dyDescent="0.2">
      <c r="H60" t="s">
        <v>32</v>
      </c>
      <c r="I60">
        <v>45506</v>
      </c>
      <c r="J60">
        <f t="shared" si="0"/>
        <v>2.513815E-3</v>
      </c>
      <c r="K60">
        <f t="shared" si="1"/>
        <v>3.1799759749999998E-3</v>
      </c>
      <c r="L60" s="2">
        <f t="shared" si="2"/>
        <v>3.1799759749999996</v>
      </c>
    </row>
    <row r="61" spans="8:12" x14ac:dyDescent="0.2">
      <c r="I61">
        <v>49912</v>
      </c>
      <c r="J61">
        <f t="shared" si="0"/>
        <v>2.7341150000000001E-3</v>
      </c>
      <c r="K61">
        <f t="shared" si="1"/>
        <v>3.458655475E-3</v>
      </c>
      <c r="L61" s="2">
        <f t="shared" si="2"/>
        <v>3.458655475</v>
      </c>
    </row>
    <row r="62" spans="8:12" x14ac:dyDescent="0.2">
      <c r="H62" t="s">
        <v>26</v>
      </c>
      <c r="I62">
        <v>52857</v>
      </c>
      <c r="J62">
        <f t="shared" si="0"/>
        <v>2.8813650000000003E-3</v>
      </c>
      <c r="K62">
        <f t="shared" si="1"/>
        <v>3.6449267250000003E-3</v>
      </c>
      <c r="L62" s="2">
        <f t="shared" si="2"/>
        <v>3.6449267250000004</v>
      </c>
    </row>
    <row r="63" spans="8:12" x14ac:dyDescent="0.2">
      <c r="I63">
        <v>47443</v>
      </c>
      <c r="J63">
        <f t="shared" si="0"/>
        <v>2.6106650000000003E-3</v>
      </c>
      <c r="K63">
        <f t="shared" si="1"/>
        <v>3.3024912250000002E-3</v>
      </c>
      <c r="L63" s="2">
        <f t="shared" si="2"/>
        <v>3.3024912250000003</v>
      </c>
    </row>
    <row r="64" spans="8:12" x14ac:dyDescent="0.2">
      <c r="H64" t="s">
        <v>33</v>
      </c>
      <c r="I64">
        <v>56623</v>
      </c>
      <c r="J64">
        <f t="shared" si="0"/>
        <v>3.0696650000000001E-3</v>
      </c>
      <c r="K64">
        <f t="shared" si="1"/>
        <v>3.8831262249999997E-3</v>
      </c>
      <c r="L64" s="2">
        <f t="shared" si="2"/>
        <v>3.8831262249999998</v>
      </c>
    </row>
    <row r="65" spans="8:12" x14ac:dyDescent="0.2">
      <c r="I65">
        <v>62086</v>
      </c>
      <c r="J65">
        <f t="shared" si="0"/>
        <v>3.3428150000000003E-3</v>
      </c>
      <c r="K65">
        <f t="shared" si="1"/>
        <v>4.2286609750000004E-3</v>
      </c>
      <c r="L65" s="2">
        <f t="shared" si="2"/>
        <v>4.2286609750000004</v>
      </c>
    </row>
    <row r="66" spans="8:12" x14ac:dyDescent="0.2">
      <c r="H66" t="s">
        <v>25</v>
      </c>
      <c r="I66">
        <v>72474</v>
      </c>
      <c r="J66">
        <f t="shared" si="0"/>
        <v>3.862215E-3</v>
      </c>
      <c r="K66">
        <f t="shared" si="1"/>
        <v>4.8857019749999992E-3</v>
      </c>
      <c r="L66" s="2">
        <f t="shared" si="2"/>
        <v>4.885701974999999</v>
      </c>
    </row>
    <row r="67" spans="8:12" x14ac:dyDescent="0.2">
      <c r="I67">
        <v>71625</v>
      </c>
      <c r="J67">
        <f t="shared" si="0"/>
        <v>3.8197650000000001E-3</v>
      </c>
      <c r="K67">
        <f t="shared" si="1"/>
        <v>4.8320027249999994E-3</v>
      </c>
      <c r="L67" s="2">
        <f t="shared" si="2"/>
        <v>4.8320027249999997</v>
      </c>
    </row>
    <row r="68" spans="8:12" x14ac:dyDescent="0.2">
      <c r="H68" t="s">
        <v>34</v>
      </c>
      <c r="I68">
        <v>75058</v>
      </c>
      <c r="J68">
        <f t="shared" si="0"/>
        <v>3.9914149999999999E-3</v>
      </c>
      <c r="K68">
        <f t="shared" si="1"/>
        <v>5.0491399749999994E-3</v>
      </c>
      <c r="L68" s="2">
        <f t="shared" si="2"/>
        <v>5.0491399749999992</v>
      </c>
    </row>
    <row r="69" spans="8:12" x14ac:dyDescent="0.2">
      <c r="I69">
        <v>71038</v>
      </c>
      <c r="J69">
        <f t="shared" si="0"/>
        <v>3.7904150000000001E-3</v>
      </c>
      <c r="K69">
        <f t="shared" si="1"/>
        <v>4.7948749750000002E-3</v>
      </c>
      <c r="L69" s="2">
        <f t="shared" si="2"/>
        <v>4.7948749749999999</v>
      </c>
    </row>
    <row r="70" spans="8:12" x14ac:dyDescent="0.2">
      <c r="H70" t="s">
        <v>35</v>
      </c>
      <c r="I70">
        <v>58684</v>
      </c>
      <c r="J70">
        <f t="shared" si="0"/>
        <v>3.172715E-3</v>
      </c>
      <c r="K70">
        <f t="shared" si="1"/>
        <v>4.0134844749999997E-3</v>
      </c>
      <c r="L70" s="2">
        <f t="shared" si="2"/>
        <v>4.0134844749999994</v>
      </c>
    </row>
    <row r="71" spans="8:12" x14ac:dyDescent="0.2">
      <c r="I71">
        <v>50449</v>
      </c>
      <c r="J71">
        <f t="shared" si="0"/>
        <v>2.7609650000000002E-3</v>
      </c>
      <c r="K71">
        <f t="shared" si="1"/>
        <v>3.4926207249999998E-3</v>
      </c>
      <c r="L71" s="2">
        <f t="shared" si="2"/>
        <v>3.4926207249999996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F5AB0-FC95-4CBA-A3DA-49CF743A4135}">
  <dimension ref="A1:L84"/>
  <sheetViews>
    <sheetView workbookViewId="0">
      <selection activeCell="R41" sqref="R41"/>
    </sheetView>
  </sheetViews>
  <sheetFormatPr defaultRowHeight="14.25" x14ac:dyDescent="0.2"/>
  <cols>
    <col min="7" max="7" width="11.125" customWidth="1"/>
    <col min="8" max="8" width="13.5" customWidth="1"/>
    <col min="9" max="9" width="10.625" customWidth="1"/>
    <col min="10" max="10" width="11.125" customWidth="1"/>
    <col min="11" max="11" width="12.875" customWidth="1"/>
    <col min="12" max="12" width="9.25" style="7" customWidth="1"/>
  </cols>
  <sheetData>
    <row r="1" spans="1:12" x14ac:dyDescent="0.2">
      <c r="A1" t="s">
        <v>64</v>
      </c>
      <c r="H1" t="s">
        <v>63</v>
      </c>
    </row>
    <row r="2" spans="1:12" x14ac:dyDescent="0.2">
      <c r="I2" t="s">
        <v>17</v>
      </c>
      <c r="J2" t="s">
        <v>37</v>
      </c>
      <c r="K2" t="s">
        <v>36</v>
      </c>
      <c r="L2" s="7" t="s">
        <v>38</v>
      </c>
    </row>
    <row r="3" spans="1:12" x14ac:dyDescent="0.2">
      <c r="A3" t="s">
        <v>21</v>
      </c>
      <c r="H3" t="s">
        <v>27</v>
      </c>
      <c r="I3">
        <v>26248</v>
      </c>
      <c r="J3">
        <f>(I3+1258)/30000000</f>
        <v>9.1686666666666665E-4</v>
      </c>
      <c r="K3">
        <f>J3*1.17</f>
        <v>1.0727339999999999E-3</v>
      </c>
      <c r="L3" s="7">
        <f>K3*1000</f>
        <v>1.0727339999999999</v>
      </c>
    </row>
    <row r="4" spans="1:12" x14ac:dyDescent="0.2">
      <c r="A4">
        <v>0</v>
      </c>
      <c r="B4">
        <v>5.0000000000000001E-4</v>
      </c>
      <c r="C4">
        <v>1E-3</v>
      </c>
      <c r="D4">
        <v>1.5E-3</v>
      </c>
      <c r="E4">
        <v>2E-3</v>
      </c>
      <c r="F4">
        <v>0.01</v>
      </c>
      <c r="I4">
        <v>27454</v>
      </c>
      <c r="J4">
        <f t="shared" ref="J4:J55" si="0">(I4+1258)/30000000</f>
        <v>9.5706666666666666E-4</v>
      </c>
      <c r="K4">
        <f t="shared" ref="K4:K44" si="1">J4*1.17</f>
        <v>1.1197679999999999E-3</v>
      </c>
      <c r="L4" s="7">
        <f t="shared" ref="L4:L44" si="2">K4*1000</f>
        <v>1.1197679999999999</v>
      </c>
    </row>
    <row r="5" spans="1:12" x14ac:dyDescent="0.2">
      <c r="A5">
        <v>0</v>
      </c>
      <c r="B5">
        <v>13241</v>
      </c>
      <c r="C5">
        <v>25210</v>
      </c>
      <c r="D5">
        <v>33199</v>
      </c>
      <c r="E5">
        <v>49953</v>
      </c>
      <c r="F5">
        <v>255945</v>
      </c>
      <c r="I5">
        <v>27898</v>
      </c>
      <c r="J5">
        <f t="shared" si="0"/>
        <v>9.7186666666666669E-4</v>
      </c>
      <c r="K5">
        <f t="shared" si="1"/>
        <v>1.137084E-3</v>
      </c>
      <c r="L5" s="7">
        <f t="shared" si="2"/>
        <v>1.137084</v>
      </c>
    </row>
    <row r="6" spans="1:12" x14ac:dyDescent="0.2">
      <c r="H6" t="s">
        <v>22</v>
      </c>
      <c r="I6">
        <v>9166</v>
      </c>
      <c r="J6">
        <f t="shared" si="0"/>
        <v>3.4746666666666669E-4</v>
      </c>
      <c r="K6">
        <f t="shared" si="1"/>
        <v>4.0653599999999999E-4</v>
      </c>
      <c r="L6" s="7">
        <f t="shared" si="2"/>
        <v>0.40653600000000001</v>
      </c>
    </row>
    <row r="7" spans="1:12" x14ac:dyDescent="0.2">
      <c r="I7">
        <v>6614</v>
      </c>
      <c r="J7">
        <f t="shared" si="0"/>
        <v>2.6239999999999998E-4</v>
      </c>
      <c r="K7">
        <f t="shared" si="1"/>
        <v>3.0700799999999994E-4</v>
      </c>
      <c r="L7" s="7">
        <f t="shared" si="2"/>
        <v>0.30700799999999995</v>
      </c>
    </row>
    <row r="8" spans="1:12" x14ac:dyDescent="0.2">
      <c r="I8">
        <v>6535</v>
      </c>
      <c r="J8">
        <f t="shared" si="0"/>
        <v>2.5976666666666667E-4</v>
      </c>
      <c r="K8">
        <f t="shared" si="1"/>
        <v>3.0392700000000001E-4</v>
      </c>
      <c r="L8" s="7">
        <f t="shared" si="2"/>
        <v>0.303927</v>
      </c>
    </row>
    <row r="9" spans="1:12" x14ac:dyDescent="0.2">
      <c r="H9" t="s">
        <v>28</v>
      </c>
      <c r="I9">
        <v>14539</v>
      </c>
      <c r="J9">
        <f t="shared" si="0"/>
        <v>5.2656666666666665E-4</v>
      </c>
      <c r="K9">
        <f t="shared" si="1"/>
        <v>6.1608299999999991E-4</v>
      </c>
      <c r="L9" s="7">
        <f t="shared" si="2"/>
        <v>0.61608299999999994</v>
      </c>
    </row>
    <row r="10" spans="1:12" x14ac:dyDescent="0.2">
      <c r="I10">
        <v>14355</v>
      </c>
      <c r="J10">
        <f t="shared" si="0"/>
        <v>5.2043333333333332E-4</v>
      </c>
      <c r="K10">
        <f t="shared" si="1"/>
        <v>6.0890699999999989E-4</v>
      </c>
      <c r="L10" s="7">
        <f t="shared" si="2"/>
        <v>0.60890699999999987</v>
      </c>
    </row>
    <row r="11" spans="1:12" x14ac:dyDescent="0.2">
      <c r="I11">
        <v>13882</v>
      </c>
      <c r="J11">
        <f t="shared" si="0"/>
        <v>5.0466666666666672E-4</v>
      </c>
      <c r="K11">
        <f t="shared" si="1"/>
        <v>5.9046000000000001E-4</v>
      </c>
      <c r="L11" s="7">
        <f t="shared" si="2"/>
        <v>0.59045999999999998</v>
      </c>
    </row>
    <row r="12" spans="1:12" x14ac:dyDescent="0.2">
      <c r="H12" t="s">
        <v>23</v>
      </c>
      <c r="I12">
        <v>12636</v>
      </c>
      <c r="J12">
        <f t="shared" si="0"/>
        <v>4.6313333333333333E-4</v>
      </c>
      <c r="K12">
        <f t="shared" si="1"/>
        <v>5.4186600000000001E-4</v>
      </c>
      <c r="L12" s="7">
        <f t="shared" si="2"/>
        <v>0.54186599999999996</v>
      </c>
    </row>
    <row r="13" spans="1:12" x14ac:dyDescent="0.2">
      <c r="I13">
        <v>11972</v>
      </c>
      <c r="J13">
        <f t="shared" si="0"/>
        <v>4.4099999999999999E-4</v>
      </c>
      <c r="K13">
        <f t="shared" si="1"/>
        <v>5.1596999999999993E-4</v>
      </c>
      <c r="L13" s="7">
        <f t="shared" si="2"/>
        <v>0.51596999999999993</v>
      </c>
    </row>
    <row r="14" spans="1:12" x14ac:dyDescent="0.2">
      <c r="I14">
        <v>13383</v>
      </c>
      <c r="J14">
        <f t="shared" si="0"/>
        <v>4.8803333333333334E-4</v>
      </c>
      <c r="K14">
        <f t="shared" si="1"/>
        <v>5.7099899999999999E-4</v>
      </c>
      <c r="L14" s="7">
        <f t="shared" si="2"/>
        <v>0.57099900000000003</v>
      </c>
    </row>
    <row r="15" spans="1:12" x14ac:dyDescent="0.2">
      <c r="H15" t="s">
        <v>31</v>
      </c>
      <c r="I15">
        <v>16848</v>
      </c>
      <c r="J15">
        <f t="shared" si="0"/>
        <v>6.0353333333333333E-4</v>
      </c>
      <c r="K15">
        <f t="shared" si="1"/>
        <v>7.0613399999999997E-4</v>
      </c>
      <c r="L15" s="7">
        <f t="shared" si="2"/>
        <v>0.70613399999999993</v>
      </c>
    </row>
    <row r="16" spans="1:12" x14ac:dyDescent="0.2">
      <c r="I16">
        <v>17991</v>
      </c>
      <c r="J16">
        <f t="shared" si="0"/>
        <v>6.4163333333333334E-4</v>
      </c>
      <c r="K16">
        <f t="shared" si="1"/>
        <v>7.5071099999999993E-4</v>
      </c>
      <c r="L16" s="7">
        <f t="shared" si="2"/>
        <v>0.75071099999999991</v>
      </c>
    </row>
    <row r="17" spans="8:12" x14ac:dyDescent="0.2">
      <c r="I17">
        <v>17235</v>
      </c>
      <c r="J17">
        <f t="shared" si="0"/>
        <v>6.1643333333333337E-4</v>
      </c>
      <c r="K17">
        <f t="shared" si="1"/>
        <v>7.2122699999999996E-4</v>
      </c>
      <c r="L17" s="7">
        <f t="shared" si="2"/>
        <v>0.72122699999999995</v>
      </c>
    </row>
    <row r="18" spans="8:12" x14ac:dyDescent="0.2">
      <c r="H18" t="s">
        <v>24</v>
      </c>
      <c r="I18">
        <v>44220</v>
      </c>
      <c r="J18">
        <f t="shared" si="0"/>
        <v>1.5159333333333333E-3</v>
      </c>
      <c r="K18">
        <f t="shared" si="1"/>
        <v>1.7736419999999998E-3</v>
      </c>
      <c r="L18" s="7">
        <f t="shared" si="2"/>
        <v>1.7736419999999997</v>
      </c>
    </row>
    <row r="19" spans="8:12" x14ac:dyDescent="0.2">
      <c r="I19">
        <v>45346</v>
      </c>
      <c r="J19">
        <f t="shared" si="0"/>
        <v>1.5534666666666666E-3</v>
      </c>
      <c r="K19">
        <f t="shared" si="1"/>
        <v>1.8175559999999999E-3</v>
      </c>
      <c r="L19" s="7">
        <f t="shared" si="2"/>
        <v>1.8175559999999999</v>
      </c>
    </row>
    <row r="20" spans="8:12" x14ac:dyDescent="0.2">
      <c r="I20">
        <v>43828</v>
      </c>
      <c r="J20">
        <f t="shared" si="0"/>
        <v>1.5028666666666666E-3</v>
      </c>
      <c r="K20">
        <f t="shared" si="1"/>
        <v>1.7583539999999997E-3</v>
      </c>
      <c r="L20" s="7">
        <f t="shared" si="2"/>
        <v>1.7583539999999998</v>
      </c>
    </row>
    <row r="21" spans="8:12" x14ac:dyDescent="0.2">
      <c r="H21" t="s">
        <v>51</v>
      </c>
      <c r="I21">
        <v>26033</v>
      </c>
      <c r="J21">
        <f t="shared" si="0"/>
        <v>9.0970000000000005E-4</v>
      </c>
      <c r="K21">
        <f t="shared" si="1"/>
        <v>1.064349E-3</v>
      </c>
      <c r="L21" s="7">
        <f t="shared" si="2"/>
        <v>1.064349</v>
      </c>
    </row>
    <row r="22" spans="8:12" x14ac:dyDescent="0.2">
      <c r="I22">
        <v>25680</v>
      </c>
      <c r="J22">
        <f t="shared" si="0"/>
        <v>8.9793333333333333E-4</v>
      </c>
      <c r="K22">
        <f t="shared" si="1"/>
        <v>1.050582E-3</v>
      </c>
      <c r="L22" s="7">
        <f t="shared" si="2"/>
        <v>1.0505819999999999</v>
      </c>
    </row>
    <row r="23" spans="8:12" x14ac:dyDescent="0.2">
      <c r="I23">
        <v>25986</v>
      </c>
      <c r="J23">
        <f t="shared" si="0"/>
        <v>9.0813333333333336E-4</v>
      </c>
      <c r="K23">
        <f t="shared" si="1"/>
        <v>1.0625159999999999E-3</v>
      </c>
      <c r="L23" s="7">
        <f t="shared" si="2"/>
        <v>1.0625159999999998</v>
      </c>
    </row>
    <row r="24" spans="8:12" x14ac:dyDescent="0.2">
      <c r="H24" t="s">
        <v>25</v>
      </c>
      <c r="I24">
        <v>12623</v>
      </c>
      <c r="J24">
        <f t="shared" si="0"/>
        <v>4.6270000000000003E-4</v>
      </c>
      <c r="K24">
        <f t="shared" si="1"/>
        <v>5.4135900000000005E-4</v>
      </c>
      <c r="L24" s="7">
        <f t="shared" si="2"/>
        <v>0.54135900000000003</v>
      </c>
    </row>
    <row r="25" spans="8:12" x14ac:dyDescent="0.2">
      <c r="I25">
        <v>13246</v>
      </c>
      <c r="J25">
        <f t="shared" si="0"/>
        <v>4.8346666666666669E-4</v>
      </c>
      <c r="K25">
        <f t="shared" si="1"/>
        <v>5.6565599999999999E-4</v>
      </c>
      <c r="L25" s="7">
        <f t="shared" si="2"/>
        <v>0.56565600000000005</v>
      </c>
    </row>
    <row r="26" spans="8:12" x14ac:dyDescent="0.2">
      <c r="I26">
        <v>12030</v>
      </c>
      <c r="J26">
        <f t="shared" si="0"/>
        <v>4.4293333333333333E-4</v>
      </c>
      <c r="K26">
        <f t="shared" si="1"/>
        <v>5.1823199999999998E-4</v>
      </c>
      <c r="L26" s="7">
        <f t="shared" si="2"/>
        <v>0.51823200000000003</v>
      </c>
    </row>
    <row r="27" spans="8:12" x14ac:dyDescent="0.2">
      <c r="H27" t="s">
        <v>29</v>
      </c>
      <c r="I27">
        <v>11804</v>
      </c>
      <c r="J27">
        <f t="shared" si="0"/>
        <v>4.3540000000000001E-4</v>
      </c>
      <c r="K27">
        <f t="shared" si="1"/>
        <v>5.0941799999999998E-4</v>
      </c>
      <c r="L27" s="7">
        <f t="shared" si="2"/>
        <v>0.50941799999999993</v>
      </c>
    </row>
    <row r="28" spans="8:12" x14ac:dyDescent="0.2">
      <c r="I28">
        <v>11787</v>
      </c>
      <c r="J28">
        <f t="shared" si="0"/>
        <v>4.3483333333333335E-4</v>
      </c>
      <c r="K28">
        <f t="shared" si="1"/>
        <v>5.0875499999999995E-4</v>
      </c>
      <c r="L28" s="7">
        <f t="shared" si="2"/>
        <v>0.50875499999999996</v>
      </c>
    </row>
    <row r="29" spans="8:12" x14ac:dyDescent="0.2">
      <c r="I29">
        <v>11741</v>
      </c>
      <c r="J29">
        <f t="shared" si="0"/>
        <v>4.3330000000000002E-4</v>
      </c>
      <c r="K29">
        <f t="shared" si="1"/>
        <v>5.06961E-4</v>
      </c>
      <c r="L29" s="7">
        <f t="shared" si="2"/>
        <v>0.50696099999999999</v>
      </c>
    </row>
    <row r="30" spans="8:12" x14ac:dyDescent="0.2">
      <c r="H30" t="s">
        <v>30</v>
      </c>
      <c r="I30">
        <v>10222</v>
      </c>
      <c r="J30">
        <f t="shared" si="0"/>
        <v>3.8266666666666668E-4</v>
      </c>
      <c r="K30">
        <f t="shared" si="1"/>
        <v>4.4771999999999998E-4</v>
      </c>
      <c r="L30" s="7">
        <f t="shared" si="2"/>
        <v>0.44771999999999995</v>
      </c>
    </row>
    <row r="31" spans="8:12" x14ac:dyDescent="0.2">
      <c r="I31">
        <v>11389</v>
      </c>
      <c r="J31">
        <f t="shared" si="0"/>
        <v>4.2156666666666665E-4</v>
      </c>
      <c r="K31">
        <f t="shared" si="1"/>
        <v>4.9323299999999993E-4</v>
      </c>
      <c r="L31" s="7">
        <f t="shared" si="2"/>
        <v>0.49323299999999992</v>
      </c>
    </row>
    <row r="32" spans="8:12" x14ac:dyDescent="0.2">
      <c r="I32">
        <v>11371</v>
      </c>
      <c r="J32">
        <f>(I32+1258)/30000000</f>
        <v>4.2096666666666669E-4</v>
      </c>
      <c r="K32">
        <f t="shared" si="1"/>
        <v>4.9253100000000005E-4</v>
      </c>
      <c r="L32" s="7">
        <f t="shared" si="2"/>
        <v>0.49253100000000005</v>
      </c>
    </row>
    <row r="33" spans="8:12" x14ac:dyDescent="0.2">
      <c r="H33" t="s">
        <v>32</v>
      </c>
      <c r="I33">
        <v>10498</v>
      </c>
      <c r="J33">
        <f t="shared" si="0"/>
        <v>3.9186666666666669E-4</v>
      </c>
      <c r="K33">
        <f t="shared" si="1"/>
        <v>4.58484E-4</v>
      </c>
      <c r="L33" s="7">
        <f t="shared" si="2"/>
        <v>0.458484</v>
      </c>
    </row>
    <row r="34" spans="8:12" x14ac:dyDescent="0.2">
      <c r="I34">
        <v>10509</v>
      </c>
      <c r="J34">
        <f t="shared" si="0"/>
        <v>3.9223333333333334E-4</v>
      </c>
      <c r="K34">
        <f t="shared" si="1"/>
        <v>4.5891299999999998E-4</v>
      </c>
      <c r="L34" s="7">
        <f t="shared" si="2"/>
        <v>0.45891299999999996</v>
      </c>
    </row>
    <row r="35" spans="8:12" x14ac:dyDescent="0.2">
      <c r="I35">
        <v>9867</v>
      </c>
      <c r="J35">
        <f t="shared" si="0"/>
        <v>3.7083333333333331E-4</v>
      </c>
      <c r="K35">
        <f t="shared" si="1"/>
        <v>4.3387499999999996E-4</v>
      </c>
      <c r="L35" s="7">
        <f t="shared" si="2"/>
        <v>0.43387499999999996</v>
      </c>
    </row>
    <row r="36" spans="8:12" x14ac:dyDescent="0.2">
      <c r="H36" t="s">
        <v>26</v>
      </c>
      <c r="I36">
        <v>7958</v>
      </c>
      <c r="J36">
        <f t="shared" si="0"/>
        <v>3.0719999999999999E-4</v>
      </c>
      <c r="K36">
        <f t="shared" si="1"/>
        <v>3.5942399999999995E-4</v>
      </c>
      <c r="L36" s="7">
        <f t="shared" si="2"/>
        <v>0.35942399999999997</v>
      </c>
    </row>
    <row r="37" spans="8:12" x14ac:dyDescent="0.2">
      <c r="I37">
        <v>8200</v>
      </c>
      <c r="J37">
        <f t="shared" si="0"/>
        <v>3.1526666666666667E-4</v>
      </c>
      <c r="K37">
        <f t="shared" si="1"/>
        <v>3.6886199999999997E-4</v>
      </c>
      <c r="L37" s="7">
        <f t="shared" si="2"/>
        <v>0.36886199999999997</v>
      </c>
    </row>
    <row r="38" spans="8:12" x14ac:dyDescent="0.2">
      <c r="I38">
        <v>7795</v>
      </c>
      <c r="J38">
        <f t="shared" si="0"/>
        <v>3.0176666666666667E-4</v>
      </c>
      <c r="K38">
        <f t="shared" si="1"/>
        <v>3.5306699999999999E-4</v>
      </c>
      <c r="L38" s="7">
        <f t="shared" si="2"/>
        <v>0.35306699999999996</v>
      </c>
    </row>
    <row r="39" spans="8:12" x14ac:dyDescent="0.2">
      <c r="H39" t="s">
        <v>34</v>
      </c>
      <c r="I39">
        <v>21708</v>
      </c>
      <c r="J39">
        <f t="shared" si="0"/>
        <v>7.6553333333333337E-4</v>
      </c>
      <c r="K39">
        <f t="shared" si="1"/>
        <v>8.9567399999999995E-4</v>
      </c>
      <c r="L39" s="7">
        <f t="shared" si="2"/>
        <v>0.89567399999999997</v>
      </c>
    </row>
    <row r="40" spans="8:12" x14ac:dyDescent="0.2">
      <c r="I40">
        <v>22811</v>
      </c>
      <c r="J40">
        <f t="shared" si="0"/>
        <v>8.0230000000000004E-4</v>
      </c>
      <c r="K40">
        <f t="shared" si="1"/>
        <v>9.3869099999999996E-4</v>
      </c>
      <c r="L40" s="7">
        <f t="shared" si="2"/>
        <v>0.93869099999999994</v>
      </c>
    </row>
    <row r="41" spans="8:12" x14ac:dyDescent="0.2">
      <c r="I41">
        <v>21577</v>
      </c>
      <c r="J41">
        <f t="shared" si="0"/>
        <v>7.6116666666666672E-4</v>
      </c>
      <c r="K41">
        <f t="shared" si="1"/>
        <v>8.9056499999999995E-4</v>
      </c>
      <c r="L41" s="7">
        <f t="shared" si="2"/>
        <v>0.89056499999999994</v>
      </c>
    </row>
    <row r="42" spans="8:12" x14ac:dyDescent="0.2">
      <c r="H42" t="s">
        <v>35</v>
      </c>
      <c r="I42">
        <v>9666</v>
      </c>
      <c r="J42">
        <f t="shared" si="0"/>
        <v>3.6413333333333331E-4</v>
      </c>
      <c r="K42">
        <f t="shared" si="1"/>
        <v>4.2603599999999997E-4</v>
      </c>
      <c r="L42" s="7">
        <f t="shared" si="2"/>
        <v>0.42603599999999997</v>
      </c>
    </row>
    <row r="43" spans="8:12" x14ac:dyDescent="0.2">
      <c r="I43">
        <v>8711</v>
      </c>
      <c r="J43">
        <f t="shared" si="0"/>
        <v>3.323E-4</v>
      </c>
      <c r="K43">
        <f t="shared" si="1"/>
        <v>3.8879099999999998E-4</v>
      </c>
      <c r="L43" s="7">
        <f t="shared" si="2"/>
        <v>0.388791</v>
      </c>
    </row>
    <row r="44" spans="8:12" x14ac:dyDescent="0.2">
      <c r="I44">
        <v>9750</v>
      </c>
      <c r="J44">
        <f t="shared" si="0"/>
        <v>3.6693333333333333E-4</v>
      </c>
      <c r="K44">
        <f t="shared" si="1"/>
        <v>4.2931199999999994E-4</v>
      </c>
      <c r="L44" s="7">
        <f t="shared" si="2"/>
        <v>0.42931199999999997</v>
      </c>
    </row>
    <row r="46" spans="8:12" x14ac:dyDescent="0.2">
      <c r="H46" t="s">
        <v>62</v>
      </c>
    </row>
    <row r="47" spans="8:12" x14ac:dyDescent="0.2">
      <c r="H47" t="s">
        <v>27</v>
      </c>
      <c r="I47">
        <v>4734</v>
      </c>
      <c r="J47">
        <f>(I47+1258)/30000000</f>
        <v>1.9973333333333333E-4</v>
      </c>
      <c r="K47">
        <f t="shared" ref="K47:K84" si="3">J47*1.17</f>
        <v>2.3368799999999999E-4</v>
      </c>
      <c r="L47" s="7">
        <f t="shared" ref="L47:L84" si="4">K47*1000</f>
        <v>0.23368799999999998</v>
      </c>
    </row>
    <row r="48" spans="8:12" x14ac:dyDescent="0.2">
      <c r="I48">
        <v>4640</v>
      </c>
      <c r="J48">
        <f t="shared" si="0"/>
        <v>1.9660000000000001E-4</v>
      </c>
      <c r="K48">
        <f t="shared" si="3"/>
        <v>2.30022E-4</v>
      </c>
      <c r="L48" s="7">
        <f t="shared" si="4"/>
        <v>0.230022</v>
      </c>
    </row>
    <row r="49" spans="8:12" x14ac:dyDescent="0.2">
      <c r="I49">
        <v>4684</v>
      </c>
      <c r="J49">
        <f t="shared" si="0"/>
        <v>1.9806666666666667E-4</v>
      </c>
      <c r="K49">
        <f t="shared" si="3"/>
        <v>2.31738E-4</v>
      </c>
      <c r="L49" s="7">
        <f t="shared" si="4"/>
        <v>0.231738</v>
      </c>
    </row>
    <row r="50" spans="8:12" x14ac:dyDescent="0.2">
      <c r="H50" t="s">
        <v>22</v>
      </c>
      <c r="I50">
        <v>30354</v>
      </c>
      <c r="J50">
        <f t="shared" si="0"/>
        <v>1.0537333333333334E-3</v>
      </c>
      <c r="K50">
        <f t="shared" si="3"/>
        <v>1.232868E-3</v>
      </c>
      <c r="L50" s="7">
        <f t="shared" si="4"/>
        <v>1.2328680000000001</v>
      </c>
    </row>
    <row r="51" spans="8:12" x14ac:dyDescent="0.2">
      <c r="I51">
        <v>27131</v>
      </c>
      <c r="J51">
        <f t="shared" si="0"/>
        <v>9.4629999999999996E-4</v>
      </c>
      <c r="K51">
        <f t="shared" si="3"/>
        <v>1.1071709999999999E-3</v>
      </c>
      <c r="L51" s="7">
        <f t="shared" si="4"/>
        <v>1.1071709999999999</v>
      </c>
    </row>
    <row r="52" spans="8:12" x14ac:dyDescent="0.2">
      <c r="I52">
        <v>26273</v>
      </c>
      <c r="J52">
        <f t="shared" si="0"/>
        <v>9.1770000000000003E-4</v>
      </c>
      <c r="K52">
        <f t="shared" si="3"/>
        <v>1.0737089999999999E-3</v>
      </c>
      <c r="L52" s="7">
        <f t="shared" si="4"/>
        <v>1.073709</v>
      </c>
    </row>
    <row r="53" spans="8:12" x14ac:dyDescent="0.2">
      <c r="H53" t="s">
        <v>28</v>
      </c>
      <c r="I53">
        <v>5854</v>
      </c>
      <c r="J53">
        <f t="shared" si="0"/>
        <v>2.3706666666666666E-4</v>
      </c>
      <c r="K53">
        <f t="shared" si="3"/>
        <v>2.77368E-4</v>
      </c>
      <c r="L53" s="7">
        <f t="shared" si="4"/>
        <v>0.277368</v>
      </c>
    </row>
    <row r="54" spans="8:12" x14ac:dyDescent="0.2">
      <c r="I54">
        <v>6278</v>
      </c>
      <c r="J54">
        <f t="shared" si="0"/>
        <v>2.5119999999999998E-4</v>
      </c>
      <c r="K54">
        <f t="shared" si="3"/>
        <v>2.9390399999999994E-4</v>
      </c>
      <c r="L54" s="7">
        <f t="shared" si="4"/>
        <v>0.29390399999999994</v>
      </c>
    </row>
    <row r="55" spans="8:12" x14ac:dyDescent="0.2">
      <c r="I55">
        <v>6123</v>
      </c>
      <c r="J55">
        <f t="shared" si="0"/>
        <v>2.4603333333333331E-4</v>
      </c>
      <c r="K55">
        <f t="shared" si="3"/>
        <v>2.8785899999999996E-4</v>
      </c>
      <c r="L55" s="7">
        <f t="shared" si="4"/>
        <v>0.28785899999999998</v>
      </c>
    </row>
    <row r="56" spans="8:12" x14ac:dyDescent="0.2">
      <c r="H56" t="s">
        <v>23</v>
      </c>
      <c r="I56" t="s">
        <v>58</v>
      </c>
    </row>
    <row r="57" spans="8:12" x14ac:dyDescent="0.2">
      <c r="H57" t="s">
        <v>31</v>
      </c>
      <c r="I57">
        <v>9381</v>
      </c>
      <c r="J57">
        <f t="shared" ref="J57:J84" si="5">(I57+1258)/30000000</f>
        <v>3.5463333333333335E-4</v>
      </c>
      <c r="K57">
        <f t="shared" si="3"/>
        <v>4.1492100000000001E-4</v>
      </c>
      <c r="L57" s="7">
        <f t="shared" si="4"/>
        <v>0.41492099999999998</v>
      </c>
    </row>
    <row r="58" spans="8:12" x14ac:dyDescent="0.2">
      <c r="I58">
        <v>12118</v>
      </c>
      <c r="J58">
        <f t="shared" si="5"/>
        <v>4.4586666666666664E-4</v>
      </c>
      <c r="K58">
        <f t="shared" si="3"/>
        <v>5.2166399999999992E-4</v>
      </c>
      <c r="L58" s="7">
        <f t="shared" si="4"/>
        <v>0.52166399999999991</v>
      </c>
    </row>
    <row r="59" spans="8:12" x14ac:dyDescent="0.2">
      <c r="I59">
        <v>11583</v>
      </c>
      <c r="J59">
        <f t="shared" si="5"/>
        <v>4.2803333333333335E-4</v>
      </c>
      <c r="K59">
        <f t="shared" si="3"/>
        <v>5.0079900000000001E-4</v>
      </c>
      <c r="L59" s="7">
        <f t="shared" si="4"/>
        <v>0.50079899999999999</v>
      </c>
    </row>
    <row r="60" spans="8:12" x14ac:dyDescent="0.2">
      <c r="H60" t="s">
        <v>24</v>
      </c>
      <c r="I60">
        <v>6673</v>
      </c>
      <c r="J60">
        <f t="shared" si="5"/>
        <v>2.6436666666666668E-4</v>
      </c>
      <c r="K60">
        <f t="shared" si="3"/>
        <v>3.0930900000000002E-4</v>
      </c>
      <c r="L60" s="7">
        <f t="shared" si="4"/>
        <v>0.309309</v>
      </c>
    </row>
    <row r="61" spans="8:12" x14ac:dyDescent="0.2">
      <c r="I61">
        <v>8578</v>
      </c>
      <c r="J61">
        <f t="shared" si="5"/>
        <v>3.2786666666666665E-4</v>
      </c>
      <c r="K61">
        <f t="shared" si="3"/>
        <v>3.8360399999999995E-4</v>
      </c>
      <c r="L61" s="7">
        <f t="shared" si="4"/>
        <v>0.38360399999999995</v>
      </c>
    </row>
    <row r="62" spans="8:12" x14ac:dyDescent="0.2">
      <c r="I62">
        <v>7021</v>
      </c>
      <c r="J62">
        <f t="shared" si="5"/>
        <v>2.7596666666666669E-4</v>
      </c>
      <c r="K62">
        <f t="shared" si="3"/>
        <v>3.2288100000000001E-4</v>
      </c>
      <c r="L62" s="7">
        <f t="shared" si="4"/>
        <v>0.32288100000000003</v>
      </c>
    </row>
    <row r="63" spans="8:12" x14ac:dyDescent="0.2">
      <c r="H63" t="s">
        <v>51</v>
      </c>
      <c r="I63">
        <v>33461</v>
      </c>
      <c r="J63">
        <f t="shared" si="5"/>
        <v>1.1573E-3</v>
      </c>
      <c r="K63">
        <f t="shared" si="3"/>
        <v>1.3540409999999998E-3</v>
      </c>
      <c r="L63" s="7">
        <f t="shared" si="4"/>
        <v>1.3540409999999998</v>
      </c>
    </row>
    <row r="64" spans="8:12" x14ac:dyDescent="0.2">
      <c r="I64">
        <v>48151</v>
      </c>
      <c r="J64">
        <f t="shared" si="5"/>
        <v>1.6469666666666667E-3</v>
      </c>
      <c r="K64">
        <f t="shared" si="3"/>
        <v>1.9269509999999999E-3</v>
      </c>
      <c r="L64" s="7">
        <f t="shared" si="4"/>
        <v>1.9269509999999999</v>
      </c>
    </row>
    <row r="65" spans="8:12" x14ac:dyDescent="0.2">
      <c r="I65">
        <v>56958</v>
      </c>
      <c r="J65">
        <f t="shared" si="5"/>
        <v>1.9405333333333333E-3</v>
      </c>
      <c r="K65">
        <f t="shared" si="3"/>
        <v>2.2704239999999996E-3</v>
      </c>
      <c r="L65" s="7">
        <f t="shared" si="4"/>
        <v>2.2704239999999998</v>
      </c>
    </row>
    <row r="66" spans="8:12" x14ac:dyDescent="0.2">
      <c r="H66" t="s">
        <v>25</v>
      </c>
      <c r="I66">
        <v>15247</v>
      </c>
      <c r="J66">
        <f t="shared" si="5"/>
        <v>5.5016666666666669E-4</v>
      </c>
      <c r="K66">
        <f t="shared" si="3"/>
        <v>6.4369500000000001E-4</v>
      </c>
      <c r="L66" s="7">
        <f t="shared" si="4"/>
        <v>0.64369500000000002</v>
      </c>
    </row>
    <row r="67" spans="8:12" x14ac:dyDescent="0.2">
      <c r="I67">
        <v>16121</v>
      </c>
      <c r="J67">
        <f t="shared" si="5"/>
        <v>5.7930000000000004E-4</v>
      </c>
      <c r="K67">
        <f t="shared" si="3"/>
        <v>6.7778100000000002E-4</v>
      </c>
      <c r="L67" s="7">
        <f t="shared" si="4"/>
        <v>0.67778099999999997</v>
      </c>
    </row>
    <row r="68" spans="8:12" x14ac:dyDescent="0.2">
      <c r="I68">
        <v>15689</v>
      </c>
      <c r="J68">
        <f t="shared" si="5"/>
        <v>5.6490000000000002E-4</v>
      </c>
      <c r="K68">
        <f t="shared" si="3"/>
        <v>6.6093299999999994E-4</v>
      </c>
      <c r="L68" s="7">
        <f t="shared" si="4"/>
        <v>0.66093299999999999</v>
      </c>
    </row>
    <row r="69" spans="8:12" x14ac:dyDescent="0.2">
      <c r="H69" t="s">
        <v>29</v>
      </c>
      <c r="I69">
        <v>7938</v>
      </c>
      <c r="J69">
        <f t="shared" si="5"/>
        <v>3.0653333333333332E-4</v>
      </c>
      <c r="K69">
        <f t="shared" si="3"/>
        <v>3.5864399999999998E-4</v>
      </c>
      <c r="L69" s="7">
        <f t="shared" si="4"/>
        <v>0.35864399999999996</v>
      </c>
    </row>
    <row r="70" spans="8:12" x14ac:dyDescent="0.2">
      <c r="I70">
        <v>7933</v>
      </c>
      <c r="J70">
        <f t="shared" si="5"/>
        <v>3.0636666666666667E-4</v>
      </c>
      <c r="K70">
        <f t="shared" si="3"/>
        <v>3.58449E-4</v>
      </c>
      <c r="L70" s="7">
        <f t="shared" si="4"/>
        <v>0.35844900000000002</v>
      </c>
    </row>
    <row r="71" spans="8:12" x14ac:dyDescent="0.2">
      <c r="I71">
        <v>9263</v>
      </c>
      <c r="J71">
        <f t="shared" si="5"/>
        <v>3.5070000000000001E-4</v>
      </c>
      <c r="K71">
        <f t="shared" si="3"/>
        <v>4.1031899999999997E-4</v>
      </c>
      <c r="L71" s="7">
        <f t="shared" si="4"/>
        <v>0.41031899999999999</v>
      </c>
    </row>
    <row r="72" spans="8:12" x14ac:dyDescent="0.2">
      <c r="H72" t="s">
        <v>30</v>
      </c>
      <c r="I72" t="s">
        <v>58</v>
      </c>
    </row>
    <row r="73" spans="8:12" x14ac:dyDescent="0.2">
      <c r="H73" t="s">
        <v>32</v>
      </c>
      <c r="I73">
        <v>13600</v>
      </c>
      <c r="J73">
        <f t="shared" si="5"/>
        <v>4.9526666666666671E-4</v>
      </c>
      <c r="K73">
        <f t="shared" si="3"/>
        <v>5.7946199999999999E-4</v>
      </c>
      <c r="L73" s="7">
        <f t="shared" si="4"/>
        <v>0.57946200000000003</v>
      </c>
    </row>
    <row r="74" spans="8:12" x14ac:dyDescent="0.2">
      <c r="I74">
        <v>11083</v>
      </c>
      <c r="J74">
        <f t="shared" si="5"/>
        <v>4.1136666666666667E-4</v>
      </c>
      <c r="K74">
        <f t="shared" si="3"/>
        <v>4.8129899999999997E-4</v>
      </c>
      <c r="L74" s="7">
        <f t="shared" si="4"/>
        <v>0.48129899999999998</v>
      </c>
    </row>
    <row r="75" spans="8:12" x14ac:dyDescent="0.2">
      <c r="I75">
        <v>12139</v>
      </c>
      <c r="J75">
        <f t="shared" si="5"/>
        <v>4.4656666666666666E-4</v>
      </c>
      <c r="K75">
        <f t="shared" si="3"/>
        <v>5.2248299999999991E-4</v>
      </c>
      <c r="L75" s="7">
        <f t="shared" si="4"/>
        <v>0.52248299999999992</v>
      </c>
    </row>
    <row r="76" spans="8:12" x14ac:dyDescent="0.2">
      <c r="H76" t="s">
        <v>26</v>
      </c>
      <c r="I76">
        <v>11997</v>
      </c>
      <c r="J76">
        <f t="shared" si="5"/>
        <v>4.4183333333333336E-4</v>
      </c>
      <c r="K76">
        <f t="shared" si="3"/>
        <v>5.1694499999999999E-4</v>
      </c>
      <c r="L76" s="7">
        <f t="shared" si="4"/>
        <v>0.51694499999999999</v>
      </c>
    </row>
    <row r="77" spans="8:12" x14ac:dyDescent="0.2">
      <c r="I77">
        <v>10399</v>
      </c>
      <c r="J77">
        <f t="shared" si="5"/>
        <v>3.8856666666666666E-4</v>
      </c>
      <c r="K77">
        <f t="shared" si="3"/>
        <v>4.5462299999999997E-4</v>
      </c>
      <c r="L77" s="7">
        <f t="shared" si="4"/>
        <v>0.454623</v>
      </c>
    </row>
    <row r="78" spans="8:12" x14ac:dyDescent="0.2">
      <c r="I78">
        <v>9454</v>
      </c>
      <c r="J78">
        <f t="shared" si="5"/>
        <v>3.5706666666666665E-4</v>
      </c>
      <c r="K78">
        <f t="shared" si="3"/>
        <v>4.1776799999999995E-4</v>
      </c>
      <c r="L78" s="7">
        <f t="shared" si="4"/>
        <v>0.41776799999999997</v>
      </c>
    </row>
    <row r="79" spans="8:12" x14ac:dyDescent="0.2">
      <c r="H79" t="s">
        <v>34</v>
      </c>
      <c r="I79">
        <v>9798</v>
      </c>
      <c r="J79">
        <f t="shared" si="5"/>
        <v>3.6853333333333331E-4</v>
      </c>
      <c r="K79">
        <f t="shared" si="3"/>
        <v>4.3118399999999993E-4</v>
      </c>
      <c r="L79" s="7">
        <f t="shared" si="4"/>
        <v>0.43118399999999996</v>
      </c>
    </row>
    <row r="80" spans="8:12" x14ac:dyDescent="0.2">
      <c r="I80">
        <v>16387</v>
      </c>
      <c r="J80">
        <f t="shared" si="5"/>
        <v>5.8816666666666663E-4</v>
      </c>
      <c r="K80">
        <f t="shared" si="3"/>
        <v>6.8815499999999997E-4</v>
      </c>
      <c r="L80" s="7">
        <f t="shared" si="4"/>
        <v>0.68815499999999996</v>
      </c>
    </row>
    <row r="81" spans="8:12" x14ac:dyDescent="0.2">
      <c r="I81">
        <v>15748</v>
      </c>
      <c r="J81">
        <f t="shared" si="5"/>
        <v>5.6686666666666671E-4</v>
      </c>
      <c r="K81">
        <f t="shared" si="3"/>
        <v>6.6323399999999996E-4</v>
      </c>
      <c r="L81" s="7">
        <f t="shared" si="4"/>
        <v>0.66323399999999999</v>
      </c>
    </row>
    <row r="82" spans="8:12" x14ac:dyDescent="0.2">
      <c r="H82" t="s">
        <v>35</v>
      </c>
      <c r="I82">
        <v>13227</v>
      </c>
      <c r="J82">
        <f t="shared" si="5"/>
        <v>4.8283333333333332E-4</v>
      </c>
      <c r="K82">
        <f t="shared" si="3"/>
        <v>5.6491499999999993E-4</v>
      </c>
      <c r="L82" s="7">
        <f t="shared" si="4"/>
        <v>0.56491499999999994</v>
      </c>
    </row>
    <row r="83" spans="8:12" x14ac:dyDescent="0.2">
      <c r="I83">
        <v>12956</v>
      </c>
      <c r="J83">
        <f t="shared" si="5"/>
        <v>4.7380000000000002E-4</v>
      </c>
      <c r="K83">
        <f t="shared" si="3"/>
        <v>5.5434599999999994E-4</v>
      </c>
      <c r="L83" s="7">
        <f t="shared" si="4"/>
        <v>0.55434599999999989</v>
      </c>
    </row>
    <row r="84" spans="8:12" x14ac:dyDescent="0.2">
      <c r="I84">
        <v>10570</v>
      </c>
      <c r="J84">
        <f t="shared" si="5"/>
        <v>3.9426666666666669E-4</v>
      </c>
      <c r="K84">
        <f t="shared" si="3"/>
        <v>4.6129199999999997E-4</v>
      </c>
      <c r="L84" s="7">
        <f t="shared" si="4"/>
        <v>0.46129199999999998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3CE1F-81A1-47D2-B741-C3786E1055FB}">
  <dimension ref="A1:L84"/>
  <sheetViews>
    <sheetView tabSelected="1" topLeftCell="A67" workbookViewId="0">
      <selection activeCell="S19" sqref="S19"/>
    </sheetView>
  </sheetViews>
  <sheetFormatPr defaultRowHeight="14.25" x14ac:dyDescent="0.2"/>
  <cols>
    <col min="7" max="7" width="11.75" customWidth="1"/>
    <col min="8" max="8" width="14.125" customWidth="1"/>
    <col min="9" max="9" width="10.625" customWidth="1"/>
    <col min="10" max="10" width="12.625" customWidth="1"/>
    <col min="11" max="11" width="13.25" customWidth="1"/>
    <col min="12" max="12" width="9.75" style="7" customWidth="1"/>
  </cols>
  <sheetData>
    <row r="1" spans="1:12" x14ac:dyDescent="0.2">
      <c r="A1" t="s">
        <v>64</v>
      </c>
      <c r="H1" t="s">
        <v>63</v>
      </c>
    </row>
    <row r="2" spans="1:12" x14ac:dyDescent="0.2">
      <c r="I2" t="s">
        <v>17</v>
      </c>
      <c r="J2" t="s">
        <v>37</v>
      </c>
      <c r="K2" t="s">
        <v>36</v>
      </c>
      <c r="L2" s="7" t="s">
        <v>38</v>
      </c>
    </row>
    <row r="3" spans="1:12" x14ac:dyDescent="0.2">
      <c r="A3" t="s">
        <v>0</v>
      </c>
      <c r="H3" t="s">
        <v>27</v>
      </c>
      <c r="I3">
        <v>67489</v>
      </c>
      <c r="J3">
        <f>(I3+786.5)/30000000</f>
        <v>2.2758499999999998E-3</v>
      </c>
      <c r="K3">
        <f>J3*1.265</f>
        <v>2.8789502499999998E-3</v>
      </c>
      <c r="L3" s="7">
        <f>K3*1000</f>
        <v>2.8789502499999999</v>
      </c>
    </row>
    <row r="4" spans="1:12" x14ac:dyDescent="0.2">
      <c r="A4">
        <v>0</v>
      </c>
      <c r="B4">
        <v>5.0000000000000001E-4</v>
      </c>
      <c r="C4">
        <v>1E-3</v>
      </c>
      <c r="D4">
        <v>1.5E-3</v>
      </c>
      <c r="E4">
        <v>2E-3</v>
      </c>
      <c r="F4">
        <v>0.01</v>
      </c>
      <c r="I4">
        <v>59104</v>
      </c>
      <c r="J4">
        <f t="shared" ref="J4:J51" si="0">(I4+786.5)/30000000</f>
        <v>1.99635E-3</v>
      </c>
      <c r="K4">
        <f t="shared" ref="K4:K44" si="1">J4*1.265</f>
        <v>2.5253827499999997E-3</v>
      </c>
      <c r="L4" s="7">
        <f t="shared" ref="L4:L44" si="2">K4*1000</f>
        <v>2.5253827499999995</v>
      </c>
    </row>
    <row r="5" spans="1:12" x14ac:dyDescent="0.2">
      <c r="A5">
        <v>0</v>
      </c>
      <c r="B5">
        <v>12642</v>
      </c>
      <c r="C5">
        <v>26887</v>
      </c>
      <c r="D5">
        <v>40116</v>
      </c>
      <c r="E5">
        <v>54089</v>
      </c>
      <c r="F5">
        <v>274902</v>
      </c>
      <c r="I5">
        <v>62982</v>
      </c>
      <c r="J5">
        <f t="shared" si="0"/>
        <v>2.1256166666666666E-3</v>
      </c>
      <c r="K5">
        <f t="shared" si="1"/>
        <v>2.688905083333333E-3</v>
      </c>
      <c r="L5" s="7">
        <f t="shared" si="2"/>
        <v>2.6889050833333328</v>
      </c>
    </row>
    <row r="6" spans="1:12" x14ac:dyDescent="0.2">
      <c r="H6" t="s">
        <v>22</v>
      </c>
      <c r="I6">
        <v>18169</v>
      </c>
      <c r="J6">
        <f t="shared" si="0"/>
        <v>6.3184999999999999E-4</v>
      </c>
      <c r="K6">
        <f t="shared" si="1"/>
        <v>7.9929024999999989E-4</v>
      </c>
      <c r="L6" s="7">
        <f t="shared" si="2"/>
        <v>0.79929024999999987</v>
      </c>
    </row>
    <row r="7" spans="1:12" x14ac:dyDescent="0.2">
      <c r="I7">
        <v>19310</v>
      </c>
      <c r="J7">
        <f t="shared" si="0"/>
        <v>6.6988333333333329E-4</v>
      </c>
      <c r="K7">
        <f t="shared" si="1"/>
        <v>8.4740241666666659E-4</v>
      </c>
      <c r="L7" s="7">
        <f t="shared" si="2"/>
        <v>0.8474024166666666</v>
      </c>
    </row>
    <row r="8" spans="1:12" x14ac:dyDescent="0.2">
      <c r="I8">
        <v>15829</v>
      </c>
      <c r="J8">
        <f t="shared" si="0"/>
        <v>5.5385000000000005E-4</v>
      </c>
      <c r="K8">
        <f t="shared" si="1"/>
        <v>7.0062024999999997E-4</v>
      </c>
      <c r="L8" s="7">
        <f t="shared" si="2"/>
        <v>0.70062024999999994</v>
      </c>
    </row>
    <row r="9" spans="1:12" x14ac:dyDescent="0.2">
      <c r="H9" t="s">
        <v>28</v>
      </c>
      <c r="I9">
        <v>9996</v>
      </c>
      <c r="J9">
        <f t="shared" si="0"/>
        <v>3.5941666666666668E-4</v>
      </c>
      <c r="K9">
        <f t="shared" si="1"/>
        <v>4.5466208333333334E-4</v>
      </c>
      <c r="L9" s="7">
        <f t="shared" si="2"/>
        <v>0.45466208333333336</v>
      </c>
    </row>
    <row r="10" spans="1:12" x14ac:dyDescent="0.2">
      <c r="I10">
        <v>9423</v>
      </c>
      <c r="J10">
        <f t="shared" si="0"/>
        <v>3.4031666666666665E-4</v>
      </c>
      <c r="K10">
        <f t="shared" si="1"/>
        <v>4.305005833333333E-4</v>
      </c>
      <c r="L10" s="7">
        <f t="shared" si="2"/>
        <v>0.4305005833333333</v>
      </c>
    </row>
    <row r="11" spans="1:12" x14ac:dyDescent="0.2">
      <c r="I11">
        <v>9751</v>
      </c>
      <c r="J11">
        <f t="shared" si="0"/>
        <v>3.5125E-4</v>
      </c>
      <c r="K11">
        <f t="shared" si="1"/>
        <v>4.4433124999999999E-4</v>
      </c>
      <c r="L11" s="7">
        <f t="shared" si="2"/>
        <v>0.44433125000000001</v>
      </c>
    </row>
    <row r="12" spans="1:12" x14ac:dyDescent="0.2">
      <c r="H12" t="s">
        <v>23</v>
      </c>
      <c r="I12">
        <v>26085</v>
      </c>
      <c r="J12">
        <f t="shared" si="0"/>
        <v>8.9571666666666671E-4</v>
      </c>
      <c r="K12">
        <f t="shared" si="1"/>
        <v>1.1330815833333332E-3</v>
      </c>
      <c r="L12" s="7">
        <f t="shared" si="2"/>
        <v>1.1330815833333332</v>
      </c>
    </row>
    <row r="13" spans="1:12" x14ac:dyDescent="0.2">
      <c r="I13">
        <v>26764</v>
      </c>
      <c r="J13">
        <f t="shared" si="0"/>
        <v>9.1834999999999996E-4</v>
      </c>
      <c r="K13">
        <f t="shared" si="1"/>
        <v>1.1617127499999999E-3</v>
      </c>
      <c r="L13" s="7">
        <f t="shared" si="2"/>
        <v>1.16171275</v>
      </c>
    </row>
    <row r="14" spans="1:12" x14ac:dyDescent="0.2">
      <c r="I14">
        <v>25698</v>
      </c>
      <c r="J14">
        <f t="shared" si="0"/>
        <v>8.8281666666666667E-4</v>
      </c>
      <c r="K14">
        <f t="shared" si="1"/>
        <v>1.1167630833333333E-3</v>
      </c>
      <c r="L14" s="7">
        <f t="shared" si="2"/>
        <v>1.1167630833333333</v>
      </c>
    </row>
    <row r="15" spans="1:12" x14ac:dyDescent="0.2">
      <c r="H15" t="s">
        <v>31</v>
      </c>
      <c r="I15">
        <v>19231</v>
      </c>
      <c r="J15">
        <f t="shared" si="0"/>
        <v>6.6724999999999998E-4</v>
      </c>
      <c r="K15">
        <f t="shared" si="1"/>
        <v>8.4407124999999993E-4</v>
      </c>
      <c r="L15" s="7">
        <f t="shared" si="2"/>
        <v>0.84407124999999994</v>
      </c>
    </row>
    <row r="16" spans="1:12" x14ac:dyDescent="0.2">
      <c r="I16">
        <v>15604</v>
      </c>
      <c r="J16">
        <f t="shared" si="0"/>
        <v>5.4635000000000003E-4</v>
      </c>
      <c r="K16">
        <f t="shared" si="1"/>
        <v>6.9113274999999994E-4</v>
      </c>
      <c r="L16" s="7">
        <f t="shared" si="2"/>
        <v>0.69113274999999996</v>
      </c>
    </row>
    <row r="17" spans="8:12" x14ac:dyDescent="0.2">
      <c r="I17">
        <v>16520</v>
      </c>
      <c r="J17">
        <f t="shared" si="0"/>
        <v>5.7688333333333331E-4</v>
      </c>
      <c r="K17">
        <f t="shared" si="1"/>
        <v>7.297574166666666E-4</v>
      </c>
      <c r="L17" s="7">
        <f t="shared" si="2"/>
        <v>0.7297574166666666</v>
      </c>
    </row>
    <row r="18" spans="8:12" x14ac:dyDescent="0.2">
      <c r="H18" t="s">
        <v>24</v>
      </c>
      <c r="I18">
        <v>119235</v>
      </c>
      <c r="J18">
        <f t="shared" si="0"/>
        <v>4.0007166666666668E-3</v>
      </c>
      <c r="K18">
        <f t="shared" si="1"/>
        <v>5.0609065833333335E-3</v>
      </c>
      <c r="L18" s="7">
        <f t="shared" si="2"/>
        <v>5.0609065833333338</v>
      </c>
    </row>
    <row r="19" spans="8:12" x14ac:dyDescent="0.2">
      <c r="I19">
        <v>113414</v>
      </c>
      <c r="J19">
        <f t="shared" si="0"/>
        <v>3.8066833333333335E-3</v>
      </c>
      <c r="K19">
        <f t="shared" si="1"/>
        <v>4.8154544166666667E-3</v>
      </c>
      <c r="L19" s="7">
        <f t="shared" si="2"/>
        <v>4.8154544166666664</v>
      </c>
    </row>
    <row r="20" spans="8:12" x14ac:dyDescent="0.2">
      <c r="I20">
        <v>106996</v>
      </c>
      <c r="J20">
        <f t="shared" si="0"/>
        <v>3.59275E-3</v>
      </c>
      <c r="K20">
        <f t="shared" si="1"/>
        <v>4.5448287499999995E-3</v>
      </c>
      <c r="L20" s="7">
        <f t="shared" si="2"/>
        <v>4.5448287499999998</v>
      </c>
    </row>
    <row r="21" spans="8:12" x14ac:dyDescent="0.2">
      <c r="H21" t="s">
        <v>51</v>
      </c>
      <c r="I21">
        <v>30916</v>
      </c>
      <c r="J21">
        <f t="shared" si="0"/>
        <v>1.05675E-3</v>
      </c>
      <c r="K21">
        <f t="shared" si="1"/>
        <v>1.3367887499999998E-3</v>
      </c>
      <c r="L21" s="7">
        <f t="shared" si="2"/>
        <v>1.3367887499999997</v>
      </c>
    </row>
    <row r="22" spans="8:12" x14ac:dyDescent="0.2">
      <c r="I22">
        <v>32623</v>
      </c>
      <c r="J22">
        <f t="shared" si="0"/>
        <v>1.1136500000000001E-3</v>
      </c>
      <c r="K22">
        <f t="shared" si="1"/>
        <v>1.4087672500000001E-3</v>
      </c>
      <c r="L22" s="7">
        <f t="shared" si="2"/>
        <v>1.4087672500000001</v>
      </c>
    </row>
    <row r="23" spans="8:12" x14ac:dyDescent="0.2">
      <c r="I23">
        <v>31556</v>
      </c>
      <c r="J23">
        <f t="shared" si="0"/>
        <v>1.0780833333333332E-3</v>
      </c>
      <c r="K23">
        <f t="shared" si="1"/>
        <v>1.3637754166666665E-3</v>
      </c>
      <c r="L23" s="7">
        <f t="shared" si="2"/>
        <v>1.3637754166666665</v>
      </c>
    </row>
    <row r="24" spans="8:12" x14ac:dyDescent="0.2">
      <c r="H24" t="s">
        <v>25</v>
      </c>
      <c r="I24">
        <v>10906</v>
      </c>
      <c r="J24">
        <f t="shared" si="0"/>
        <v>3.8975000000000001E-4</v>
      </c>
      <c r="K24">
        <f t="shared" si="1"/>
        <v>4.9303374999999997E-4</v>
      </c>
      <c r="L24" s="7">
        <f t="shared" si="2"/>
        <v>0.49303374999999994</v>
      </c>
    </row>
    <row r="25" spans="8:12" x14ac:dyDescent="0.2">
      <c r="I25">
        <v>10415</v>
      </c>
      <c r="J25">
        <f t="shared" si="0"/>
        <v>3.7338333333333335E-4</v>
      </c>
      <c r="K25">
        <f t="shared" si="1"/>
        <v>4.7232991666666663E-4</v>
      </c>
      <c r="L25" s="7">
        <f t="shared" si="2"/>
        <v>0.47232991666666663</v>
      </c>
    </row>
    <row r="26" spans="8:12" x14ac:dyDescent="0.2">
      <c r="I26">
        <v>10538</v>
      </c>
      <c r="J26">
        <f t="shared" si="0"/>
        <v>3.7748333333333334E-4</v>
      </c>
      <c r="K26">
        <f t="shared" si="1"/>
        <v>4.7751641666666665E-4</v>
      </c>
      <c r="L26" s="7">
        <f t="shared" si="2"/>
        <v>0.47751641666666667</v>
      </c>
    </row>
    <row r="27" spans="8:12" x14ac:dyDescent="0.2">
      <c r="H27" t="s">
        <v>29</v>
      </c>
      <c r="I27">
        <v>11546</v>
      </c>
      <c r="J27">
        <f t="shared" si="0"/>
        <v>4.1108333333333334E-4</v>
      </c>
      <c r="K27">
        <f t="shared" si="1"/>
        <v>5.2002041666666661E-4</v>
      </c>
      <c r="L27" s="7">
        <f t="shared" si="2"/>
        <v>0.52002041666666665</v>
      </c>
    </row>
    <row r="28" spans="8:12" x14ac:dyDescent="0.2">
      <c r="I28">
        <v>11257</v>
      </c>
      <c r="J28">
        <f t="shared" si="0"/>
        <v>4.0144999999999997E-4</v>
      </c>
      <c r="K28">
        <f t="shared" si="1"/>
        <v>5.0783424999999995E-4</v>
      </c>
      <c r="L28" s="7">
        <f t="shared" si="2"/>
        <v>0.50783424999999993</v>
      </c>
    </row>
    <row r="29" spans="8:12" x14ac:dyDescent="0.2">
      <c r="I29">
        <v>11690</v>
      </c>
      <c r="J29">
        <f t="shared" si="0"/>
        <v>4.1588333333333335E-4</v>
      </c>
      <c r="K29">
        <f t="shared" si="1"/>
        <v>5.260924166666667E-4</v>
      </c>
      <c r="L29" s="7">
        <f t="shared" si="2"/>
        <v>0.52609241666666673</v>
      </c>
    </row>
    <row r="30" spans="8:12" x14ac:dyDescent="0.2">
      <c r="H30" t="s">
        <v>30</v>
      </c>
      <c r="I30">
        <v>18292</v>
      </c>
      <c r="J30">
        <f t="shared" si="0"/>
        <v>6.3595000000000004E-4</v>
      </c>
      <c r="K30">
        <f t="shared" si="1"/>
        <v>8.0447674999999997E-4</v>
      </c>
      <c r="L30" s="7">
        <f t="shared" si="2"/>
        <v>0.80447674999999996</v>
      </c>
    </row>
    <row r="31" spans="8:12" x14ac:dyDescent="0.2">
      <c r="I31">
        <v>17995</v>
      </c>
      <c r="J31">
        <f t="shared" si="0"/>
        <v>6.2604999999999996E-4</v>
      </c>
      <c r="K31">
        <f t="shared" si="1"/>
        <v>7.9195324999999984E-4</v>
      </c>
      <c r="L31" s="7">
        <f t="shared" si="2"/>
        <v>0.79195324999999983</v>
      </c>
    </row>
    <row r="32" spans="8:12" x14ac:dyDescent="0.2">
      <c r="I32">
        <v>17277</v>
      </c>
      <c r="J32">
        <f t="shared" si="0"/>
        <v>6.0211666666666662E-4</v>
      </c>
      <c r="K32">
        <f t="shared" si="1"/>
        <v>7.6167758333333324E-4</v>
      </c>
      <c r="L32" s="7">
        <f t="shared" si="2"/>
        <v>0.76167758333333324</v>
      </c>
    </row>
    <row r="33" spans="8:12" x14ac:dyDescent="0.2">
      <c r="H33" t="s">
        <v>32</v>
      </c>
      <c r="I33">
        <v>13980</v>
      </c>
      <c r="J33">
        <f t="shared" si="0"/>
        <v>4.9221666666666671E-4</v>
      </c>
      <c r="K33">
        <f t="shared" si="1"/>
        <v>6.2265408333333334E-4</v>
      </c>
      <c r="L33" s="7">
        <f t="shared" si="2"/>
        <v>0.62265408333333339</v>
      </c>
    </row>
    <row r="34" spans="8:12" x14ac:dyDescent="0.2">
      <c r="I34">
        <v>13960</v>
      </c>
      <c r="J34">
        <f t="shared" si="0"/>
        <v>4.9154999999999999E-4</v>
      </c>
      <c r="K34">
        <f t="shared" si="1"/>
        <v>6.2181074999999991E-4</v>
      </c>
      <c r="L34" s="7">
        <f t="shared" si="2"/>
        <v>0.62181074999999997</v>
      </c>
    </row>
    <row r="35" spans="8:12" x14ac:dyDescent="0.2">
      <c r="I35">
        <v>12387</v>
      </c>
      <c r="J35">
        <f t="shared" si="0"/>
        <v>4.3911666666666667E-4</v>
      </c>
      <c r="K35">
        <f t="shared" si="1"/>
        <v>5.5548258333333329E-4</v>
      </c>
      <c r="L35" s="7">
        <f t="shared" si="2"/>
        <v>0.55548258333333334</v>
      </c>
    </row>
    <row r="36" spans="8:12" x14ac:dyDescent="0.2">
      <c r="H36" t="s">
        <v>26</v>
      </c>
      <c r="I36">
        <v>10228</v>
      </c>
      <c r="J36">
        <f t="shared" si="0"/>
        <v>3.6715000000000001E-4</v>
      </c>
      <c r="K36">
        <f t="shared" si="1"/>
        <v>4.6444474999999999E-4</v>
      </c>
      <c r="L36" s="7">
        <f t="shared" si="2"/>
        <v>0.46444474999999996</v>
      </c>
    </row>
    <row r="37" spans="8:12" x14ac:dyDescent="0.2">
      <c r="I37">
        <v>10404</v>
      </c>
      <c r="J37">
        <f t="shared" si="0"/>
        <v>3.7301666666666669E-4</v>
      </c>
      <c r="K37">
        <f t="shared" si="1"/>
        <v>4.7186608333333333E-4</v>
      </c>
      <c r="L37" s="7">
        <f t="shared" si="2"/>
        <v>0.47186608333333335</v>
      </c>
    </row>
    <row r="38" spans="8:12" x14ac:dyDescent="0.2">
      <c r="I38">
        <v>10770</v>
      </c>
      <c r="J38">
        <f t="shared" si="0"/>
        <v>3.8521666666666666E-4</v>
      </c>
      <c r="K38">
        <f t="shared" si="1"/>
        <v>4.872990833333333E-4</v>
      </c>
      <c r="L38" s="7">
        <f t="shared" si="2"/>
        <v>0.48729908333333333</v>
      </c>
    </row>
    <row r="39" spans="8:12" x14ac:dyDescent="0.2">
      <c r="H39" t="s">
        <v>34</v>
      </c>
      <c r="I39">
        <v>35779</v>
      </c>
      <c r="J39">
        <f t="shared" si="0"/>
        <v>1.2188500000000001E-3</v>
      </c>
      <c r="K39">
        <f t="shared" si="1"/>
        <v>1.5418452499999999E-3</v>
      </c>
      <c r="L39" s="7">
        <f t="shared" si="2"/>
        <v>1.5418452499999999</v>
      </c>
    </row>
    <row r="40" spans="8:12" x14ac:dyDescent="0.2">
      <c r="I40">
        <v>37346</v>
      </c>
      <c r="J40">
        <f>(I40+786.5)/30000000</f>
        <v>1.2710833333333333E-3</v>
      </c>
      <c r="K40">
        <f t="shared" si="1"/>
        <v>1.6079204166666665E-3</v>
      </c>
      <c r="L40" s="7">
        <f t="shared" si="2"/>
        <v>1.6079204166666665</v>
      </c>
    </row>
    <row r="41" spans="8:12" x14ac:dyDescent="0.2">
      <c r="I41">
        <v>38104</v>
      </c>
      <c r="J41">
        <f t="shared" si="0"/>
        <v>1.2963499999999999E-3</v>
      </c>
      <c r="K41">
        <f t="shared" si="1"/>
        <v>1.6398827499999999E-3</v>
      </c>
      <c r="L41" s="7">
        <f t="shared" si="2"/>
        <v>1.6398827499999999</v>
      </c>
    </row>
    <row r="42" spans="8:12" x14ac:dyDescent="0.2">
      <c r="H42" t="s">
        <v>35</v>
      </c>
      <c r="I42">
        <v>12682</v>
      </c>
      <c r="J42">
        <f t="shared" si="0"/>
        <v>4.4894999999999999E-4</v>
      </c>
      <c r="K42">
        <f t="shared" si="1"/>
        <v>5.6792174999999992E-4</v>
      </c>
      <c r="L42" s="7">
        <f t="shared" si="2"/>
        <v>0.56792174999999989</v>
      </c>
    </row>
    <row r="43" spans="8:12" x14ac:dyDescent="0.2">
      <c r="I43">
        <v>13353</v>
      </c>
      <c r="J43">
        <f t="shared" si="0"/>
        <v>4.7131666666666669E-4</v>
      </c>
      <c r="K43">
        <f t="shared" si="1"/>
        <v>5.9621558333333333E-4</v>
      </c>
      <c r="L43" s="7">
        <f t="shared" si="2"/>
        <v>0.59621558333333335</v>
      </c>
    </row>
    <row r="44" spans="8:12" x14ac:dyDescent="0.2">
      <c r="I44">
        <v>15832</v>
      </c>
      <c r="J44">
        <f t="shared" si="0"/>
        <v>5.5394999999999999E-4</v>
      </c>
      <c r="K44">
        <f t="shared" si="1"/>
        <v>7.0074674999999996E-4</v>
      </c>
      <c r="L44" s="7">
        <f t="shared" si="2"/>
        <v>0.70074674999999997</v>
      </c>
    </row>
    <row r="46" spans="8:12" x14ac:dyDescent="0.2">
      <c r="H46" t="s">
        <v>62</v>
      </c>
    </row>
    <row r="47" spans="8:12" x14ac:dyDescent="0.2">
      <c r="H47" t="s">
        <v>27</v>
      </c>
      <c r="I47">
        <v>12707</v>
      </c>
      <c r="J47">
        <f t="shared" si="0"/>
        <v>4.4978333333333331E-4</v>
      </c>
      <c r="K47">
        <f t="shared" ref="K47:K84" si="3">J47*1.265</f>
        <v>5.6897591666666661E-4</v>
      </c>
      <c r="L47" s="7">
        <f t="shared" ref="L47:L84" si="4">K47*1000</f>
        <v>0.56897591666666658</v>
      </c>
    </row>
    <row r="48" spans="8:12" x14ac:dyDescent="0.2">
      <c r="I48">
        <v>10603</v>
      </c>
      <c r="J48">
        <f t="shared" si="0"/>
        <v>3.7964999999999999E-4</v>
      </c>
      <c r="K48">
        <f t="shared" si="3"/>
        <v>4.8025724999999997E-4</v>
      </c>
      <c r="L48" s="7">
        <f t="shared" si="4"/>
        <v>0.48025724999999997</v>
      </c>
    </row>
    <row r="49" spans="8:12" x14ac:dyDescent="0.2">
      <c r="I49">
        <v>9577</v>
      </c>
      <c r="J49">
        <f t="shared" si="0"/>
        <v>3.4545000000000002E-4</v>
      </c>
      <c r="K49">
        <f t="shared" si="3"/>
        <v>4.3699424999999999E-4</v>
      </c>
      <c r="L49" s="7">
        <f t="shared" si="4"/>
        <v>0.43699424999999997</v>
      </c>
    </row>
    <row r="50" spans="8:12" x14ac:dyDescent="0.2">
      <c r="H50" t="s">
        <v>22</v>
      </c>
      <c r="I50">
        <v>45958</v>
      </c>
      <c r="J50">
        <f t="shared" si="0"/>
        <v>1.5581499999999999E-3</v>
      </c>
      <c r="K50">
        <f t="shared" si="3"/>
        <v>1.9710597499999999E-3</v>
      </c>
      <c r="L50" s="7">
        <f t="shared" si="4"/>
        <v>1.9710597499999998</v>
      </c>
    </row>
    <row r="51" spans="8:12" x14ac:dyDescent="0.2">
      <c r="I51">
        <v>41657</v>
      </c>
      <c r="J51">
        <f t="shared" si="0"/>
        <v>1.4147833333333333E-3</v>
      </c>
      <c r="K51">
        <f t="shared" si="3"/>
        <v>1.7897009166666666E-3</v>
      </c>
      <c r="L51" s="7">
        <f t="shared" si="4"/>
        <v>1.7897009166666666</v>
      </c>
    </row>
    <row r="52" spans="8:12" x14ac:dyDescent="0.2">
      <c r="I52">
        <v>42574</v>
      </c>
      <c r="J52">
        <f>(I52+786.5)/30000000</f>
        <v>1.44535E-3</v>
      </c>
      <c r="K52">
        <f t="shared" si="3"/>
        <v>1.8283677499999998E-3</v>
      </c>
      <c r="L52" s="7">
        <f t="shared" si="4"/>
        <v>1.8283677499999997</v>
      </c>
    </row>
    <row r="53" spans="8:12" x14ac:dyDescent="0.2">
      <c r="H53" t="s">
        <v>28</v>
      </c>
      <c r="I53">
        <v>12312</v>
      </c>
      <c r="J53">
        <f t="shared" ref="J53:J84" si="5">(I53+786.5)/30000000</f>
        <v>4.3661666666666666E-4</v>
      </c>
      <c r="K53">
        <f t="shared" si="3"/>
        <v>5.5232008333333331E-4</v>
      </c>
      <c r="L53" s="7">
        <f t="shared" si="4"/>
        <v>0.55232008333333327</v>
      </c>
    </row>
    <row r="54" spans="8:12" x14ac:dyDescent="0.2">
      <c r="I54">
        <v>11343</v>
      </c>
      <c r="J54">
        <f t="shared" si="5"/>
        <v>4.0431666666666669E-4</v>
      </c>
      <c r="K54">
        <f t="shared" si="3"/>
        <v>5.1146058333333328E-4</v>
      </c>
      <c r="L54" s="7">
        <f t="shared" si="4"/>
        <v>0.51146058333333333</v>
      </c>
    </row>
    <row r="55" spans="8:12" x14ac:dyDescent="0.2">
      <c r="I55">
        <v>11589</v>
      </c>
      <c r="J55">
        <f t="shared" si="5"/>
        <v>4.1251666666666667E-4</v>
      </c>
      <c r="K55">
        <f t="shared" si="3"/>
        <v>5.2183358333333333E-4</v>
      </c>
      <c r="L55" s="7">
        <f t="shared" si="4"/>
        <v>0.5218335833333333</v>
      </c>
    </row>
    <row r="56" spans="8:12" x14ac:dyDescent="0.2">
      <c r="H56" t="s">
        <v>23</v>
      </c>
      <c r="I56" t="s">
        <v>58</v>
      </c>
    </row>
    <row r="57" spans="8:12" x14ac:dyDescent="0.2">
      <c r="H57" t="s">
        <v>31</v>
      </c>
      <c r="I57">
        <v>170018</v>
      </c>
      <c r="J57">
        <f t="shared" si="5"/>
        <v>5.6934833333333332E-3</v>
      </c>
      <c r="K57">
        <f t="shared" si="3"/>
        <v>7.2022564166666662E-3</v>
      </c>
      <c r="L57" s="7">
        <f t="shared" si="4"/>
        <v>7.2022564166666658</v>
      </c>
    </row>
    <row r="58" spans="8:12" x14ac:dyDescent="0.2">
      <c r="I58">
        <v>172264</v>
      </c>
      <c r="J58">
        <f t="shared" si="5"/>
        <v>5.7683500000000002E-3</v>
      </c>
      <c r="K58">
        <f t="shared" si="3"/>
        <v>7.2969627499999993E-3</v>
      </c>
      <c r="L58" s="7">
        <f t="shared" si="4"/>
        <v>7.2969627499999996</v>
      </c>
    </row>
    <row r="59" spans="8:12" x14ac:dyDescent="0.2">
      <c r="I59">
        <v>168997</v>
      </c>
      <c r="J59">
        <f t="shared" si="5"/>
        <v>5.6594499999999999E-3</v>
      </c>
      <c r="K59">
        <f t="shared" si="3"/>
        <v>7.1592042499999996E-3</v>
      </c>
      <c r="L59" s="7">
        <f t="shared" si="4"/>
        <v>7.1592042499999993</v>
      </c>
    </row>
    <row r="60" spans="8:12" x14ac:dyDescent="0.2">
      <c r="H60" t="s">
        <v>24</v>
      </c>
      <c r="I60">
        <v>82924</v>
      </c>
      <c r="J60">
        <f t="shared" si="5"/>
        <v>2.79035E-3</v>
      </c>
      <c r="K60">
        <f t="shared" si="3"/>
        <v>3.52979275E-3</v>
      </c>
      <c r="L60" s="7">
        <f t="shared" si="4"/>
        <v>3.5297927499999999</v>
      </c>
    </row>
    <row r="61" spans="8:12" x14ac:dyDescent="0.2">
      <c r="I61">
        <v>79567</v>
      </c>
      <c r="J61">
        <f t="shared" si="5"/>
        <v>2.6784500000000002E-3</v>
      </c>
      <c r="K61">
        <f t="shared" si="3"/>
        <v>3.3882392499999998E-3</v>
      </c>
      <c r="L61" s="7">
        <f t="shared" si="4"/>
        <v>3.3882392499999998</v>
      </c>
    </row>
    <row r="62" spans="8:12" x14ac:dyDescent="0.2">
      <c r="I62">
        <v>85658</v>
      </c>
      <c r="J62">
        <f t="shared" si="5"/>
        <v>2.8814833333333334E-3</v>
      </c>
      <c r="K62">
        <f t="shared" si="3"/>
        <v>3.6450764166666666E-3</v>
      </c>
      <c r="L62" s="7">
        <f t="shared" si="4"/>
        <v>3.6450764166666665</v>
      </c>
    </row>
    <row r="63" spans="8:12" x14ac:dyDescent="0.2">
      <c r="H63" t="s">
        <v>51</v>
      </c>
      <c r="I63">
        <v>58457</v>
      </c>
      <c r="J63">
        <f t="shared" si="5"/>
        <v>1.9747833333333335E-3</v>
      </c>
      <c r="K63">
        <f t="shared" si="3"/>
        <v>2.4981009166666667E-3</v>
      </c>
      <c r="L63" s="7">
        <f t="shared" si="4"/>
        <v>2.4981009166666666</v>
      </c>
    </row>
    <row r="64" spans="8:12" x14ac:dyDescent="0.2">
      <c r="I64">
        <v>56255</v>
      </c>
      <c r="J64">
        <f t="shared" si="5"/>
        <v>1.9013833333333334E-3</v>
      </c>
      <c r="K64">
        <f t="shared" si="3"/>
        <v>2.4052499166666665E-3</v>
      </c>
      <c r="L64" s="7">
        <f t="shared" si="4"/>
        <v>2.4052499166666665</v>
      </c>
    </row>
    <row r="65" spans="8:12" x14ac:dyDescent="0.2">
      <c r="I65">
        <v>60897</v>
      </c>
      <c r="J65">
        <f t="shared" si="5"/>
        <v>2.0561166666666665E-3</v>
      </c>
      <c r="K65">
        <f t="shared" si="3"/>
        <v>2.6009875833333329E-3</v>
      </c>
      <c r="L65" s="7">
        <f t="shared" si="4"/>
        <v>2.6009875833333331</v>
      </c>
    </row>
    <row r="66" spans="8:12" x14ac:dyDescent="0.2">
      <c r="H66" t="s">
        <v>25</v>
      </c>
      <c r="I66">
        <v>6476</v>
      </c>
      <c r="J66">
        <f t="shared" si="5"/>
        <v>2.4208333333333333E-4</v>
      </c>
      <c r="K66">
        <f t="shared" si="3"/>
        <v>3.0623541666666663E-4</v>
      </c>
      <c r="L66" s="7">
        <f t="shared" si="4"/>
        <v>0.30623541666666665</v>
      </c>
    </row>
    <row r="67" spans="8:12" x14ac:dyDescent="0.2">
      <c r="I67">
        <v>6862</v>
      </c>
      <c r="J67">
        <f t="shared" si="5"/>
        <v>2.5494999999999999E-4</v>
      </c>
      <c r="K67">
        <f t="shared" si="3"/>
        <v>3.2251174999999997E-4</v>
      </c>
      <c r="L67" s="7">
        <f t="shared" si="4"/>
        <v>0.32251174999999999</v>
      </c>
    </row>
    <row r="68" spans="8:12" x14ac:dyDescent="0.2">
      <c r="I68">
        <v>6689</v>
      </c>
      <c r="J68">
        <f t="shared" si="5"/>
        <v>2.4918333333333331E-4</v>
      </c>
      <c r="K68">
        <f t="shared" si="3"/>
        <v>3.1521691666666662E-4</v>
      </c>
      <c r="L68" s="7">
        <f t="shared" si="4"/>
        <v>0.31521691666666662</v>
      </c>
    </row>
    <row r="69" spans="8:12" x14ac:dyDescent="0.2">
      <c r="H69" t="s">
        <v>29</v>
      </c>
      <c r="I69">
        <v>32612</v>
      </c>
      <c r="J69">
        <f t="shared" si="5"/>
        <v>1.1132833333333332E-3</v>
      </c>
      <c r="K69">
        <f t="shared" si="3"/>
        <v>1.4083034166666665E-3</v>
      </c>
      <c r="L69" s="7">
        <f t="shared" si="4"/>
        <v>1.4083034166666666</v>
      </c>
    </row>
    <row r="70" spans="8:12" x14ac:dyDescent="0.2">
      <c r="I70">
        <v>34650</v>
      </c>
      <c r="J70">
        <f t="shared" si="5"/>
        <v>1.1812166666666667E-3</v>
      </c>
      <c r="K70">
        <f t="shared" si="3"/>
        <v>1.4942390833333331E-3</v>
      </c>
      <c r="L70" s="7">
        <f t="shared" si="4"/>
        <v>1.4942390833333332</v>
      </c>
    </row>
    <row r="71" spans="8:12" x14ac:dyDescent="0.2">
      <c r="I71">
        <v>33133</v>
      </c>
      <c r="J71">
        <f t="shared" si="5"/>
        <v>1.13065E-3</v>
      </c>
      <c r="K71">
        <f t="shared" si="3"/>
        <v>1.4302722499999999E-3</v>
      </c>
      <c r="L71" s="7">
        <f t="shared" si="4"/>
        <v>1.4302722499999998</v>
      </c>
    </row>
    <row r="72" spans="8:12" x14ac:dyDescent="0.2">
      <c r="H72" t="s">
        <v>30</v>
      </c>
      <c r="I72" t="s">
        <v>58</v>
      </c>
    </row>
    <row r="73" spans="8:12" x14ac:dyDescent="0.2">
      <c r="H73" t="s">
        <v>32</v>
      </c>
      <c r="I73">
        <v>83984</v>
      </c>
      <c r="J73">
        <f t="shared" si="5"/>
        <v>2.8256833333333334E-3</v>
      </c>
      <c r="K73">
        <f t="shared" si="3"/>
        <v>3.5744894166666666E-3</v>
      </c>
      <c r="L73" s="7">
        <f t="shared" si="4"/>
        <v>3.5744894166666668</v>
      </c>
    </row>
    <row r="74" spans="8:12" x14ac:dyDescent="0.2">
      <c r="I74">
        <v>80304</v>
      </c>
      <c r="J74">
        <f t="shared" si="5"/>
        <v>2.7030166666666667E-3</v>
      </c>
      <c r="K74">
        <f t="shared" si="3"/>
        <v>3.4193160833333332E-3</v>
      </c>
      <c r="L74" s="7">
        <f t="shared" si="4"/>
        <v>3.4193160833333334</v>
      </c>
    </row>
    <row r="75" spans="8:12" x14ac:dyDescent="0.2">
      <c r="I75">
        <v>82202</v>
      </c>
      <c r="J75">
        <f t="shared" si="5"/>
        <v>2.7662833333333332E-3</v>
      </c>
      <c r="K75">
        <f t="shared" si="3"/>
        <v>3.4993484166666662E-3</v>
      </c>
      <c r="L75" s="7">
        <f t="shared" si="4"/>
        <v>3.4993484166666664</v>
      </c>
    </row>
    <row r="76" spans="8:12" x14ac:dyDescent="0.2">
      <c r="H76" t="s">
        <v>26</v>
      </c>
      <c r="I76">
        <v>98653</v>
      </c>
      <c r="J76">
        <f t="shared" si="5"/>
        <v>3.3146500000000001E-3</v>
      </c>
      <c r="K76">
        <f t="shared" si="3"/>
        <v>4.1930322500000001E-3</v>
      </c>
      <c r="L76" s="7">
        <f t="shared" si="4"/>
        <v>4.1930322499999999</v>
      </c>
    </row>
    <row r="77" spans="8:12" x14ac:dyDescent="0.2">
      <c r="I77">
        <v>97288</v>
      </c>
      <c r="J77">
        <f t="shared" si="5"/>
        <v>3.2691500000000002E-3</v>
      </c>
      <c r="K77">
        <f t="shared" si="3"/>
        <v>4.1354747499999997E-3</v>
      </c>
      <c r="L77" s="7">
        <f t="shared" si="4"/>
        <v>4.1354747499999993</v>
      </c>
    </row>
    <row r="78" spans="8:12" x14ac:dyDescent="0.2">
      <c r="I78">
        <v>102019</v>
      </c>
      <c r="J78">
        <f t="shared" si="5"/>
        <v>3.4268499999999999E-3</v>
      </c>
      <c r="K78">
        <f t="shared" si="3"/>
        <v>4.3349652499999995E-3</v>
      </c>
      <c r="L78" s="7">
        <f t="shared" si="4"/>
        <v>4.3349652499999998</v>
      </c>
    </row>
    <row r="79" spans="8:12" x14ac:dyDescent="0.2">
      <c r="H79" t="s">
        <v>34</v>
      </c>
      <c r="I79">
        <v>31737</v>
      </c>
      <c r="J79">
        <f t="shared" si="5"/>
        <v>1.0841166666666667E-3</v>
      </c>
      <c r="K79">
        <f t="shared" si="3"/>
        <v>1.3714075833333333E-3</v>
      </c>
      <c r="L79" s="7">
        <f t="shared" si="4"/>
        <v>1.3714075833333332</v>
      </c>
    </row>
    <row r="80" spans="8:12" x14ac:dyDescent="0.2">
      <c r="I80">
        <v>34972</v>
      </c>
      <c r="J80">
        <f t="shared" si="5"/>
        <v>1.19195E-3</v>
      </c>
      <c r="K80">
        <f t="shared" si="3"/>
        <v>1.50781675E-3</v>
      </c>
      <c r="L80" s="7">
        <f t="shared" si="4"/>
        <v>1.5078167499999999</v>
      </c>
    </row>
    <row r="81" spans="8:12" x14ac:dyDescent="0.2">
      <c r="I81">
        <v>32299</v>
      </c>
      <c r="J81">
        <f t="shared" si="5"/>
        <v>1.1028500000000001E-3</v>
      </c>
      <c r="K81">
        <f t="shared" si="3"/>
        <v>1.3951052499999999E-3</v>
      </c>
      <c r="L81" s="7">
        <f t="shared" si="4"/>
        <v>1.3951052499999999</v>
      </c>
    </row>
    <row r="82" spans="8:12" x14ac:dyDescent="0.2">
      <c r="H82" t="s">
        <v>35</v>
      </c>
      <c r="I82">
        <v>18264</v>
      </c>
      <c r="J82">
        <f t="shared" si="5"/>
        <v>6.3501666666666672E-4</v>
      </c>
      <c r="K82">
        <f t="shared" si="3"/>
        <v>8.0329608333333329E-4</v>
      </c>
      <c r="L82" s="7">
        <f t="shared" si="4"/>
        <v>0.80329608333333324</v>
      </c>
    </row>
    <row r="83" spans="8:12" x14ac:dyDescent="0.2">
      <c r="I83">
        <v>17054</v>
      </c>
      <c r="J83">
        <f t="shared" si="5"/>
        <v>5.9468333333333331E-4</v>
      </c>
      <c r="K83">
        <f t="shared" si="3"/>
        <v>7.522744166666666E-4</v>
      </c>
      <c r="L83" s="7">
        <f t="shared" si="4"/>
        <v>0.75227441666666661</v>
      </c>
    </row>
    <row r="84" spans="8:12" x14ac:dyDescent="0.2">
      <c r="I84">
        <v>16046</v>
      </c>
      <c r="J84">
        <f t="shared" si="5"/>
        <v>5.6108333333333336E-4</v>
      </c>
      <c r="K84">
        <f t="shared" si="3"/>
        <v>7.0977041666666664E-4</v>
      </c>
      <c r="L84" s="7">
        <f t="shared" si="4"/>
        <v>0.70977041666666663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MGO-beef</vt:lpstr>
      <vt:lpstr>GO-beef</vt:lpstr>
      <vt:lpstr>MGO-Lys model</vt:lpstr>
      <vt:lpstr>GO-Lys model</vt:lpstr>
      <vt:lpstr>MGO- BSA model</vt:lpstr>
      <vt:lpstr>GO-BSA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张娜娜</dc:creator>
  <cp:lastModifiedBy>张娜娜</cp:lastModifiedBy>
  <dcterms:created xsi:type="dcterms:W3CDTF">2020-10-19T07:38:45Z</dcterms:created>
  <dcterms:modified xsi:type="dcterms:W3CDTF">2021-06-22T02:48:43Z</dcterms:modified>
</cp:coreProperties>
</file>