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E:\2019-nCov\Cell Host &amp; Microbe\homogeneous tissue Ab conc\"/>
    </mc:Choice>
  </mc:AlternateContent>
  <xr:revisionPtr revIDLastSave="0" documentId="13_ncr:1_{30B00FC1-21F1-4719-9CF4-B7D473EA075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F47" i="1"/>
  <c r="C48" i="1"/>
  <c r="C47" i="1"/>
  <c r="F43" i="1"/>
  <c r="F44" i="1"/>
  <c r="F45" i="1"/>
  <c r="F46" i="1"/>
  <c r="B35" i="1"/>
  <c r="C35" i="1"/>
  <c r="D35" i="1"/>
  <c r="E35" i="1"/>
  <c r="F35" i="1"/>
  <c r="G35" i="1"/>
  <c r="H35" i="1"/>
  <c r="I35" i="1"/>
  <c r="B36" i="1"/>
  <c r="C36" i="1"/>
  <c r="D36" i="1"/>
  <c r="E36" i="1"/>
  <c r="F36" i="1"/>
  <c r="G36" i="1"/>
  <c r="H36" i="1"/>
  <c r="I36" i="1"/>
  <c r="B37" i="1"/>
  <c r="C37" i="1"/>
  <c r="D37" i="1"/>
  <c r="E37" i="1"/>
  <c r="F37" i="1"/>
  <c r="G37" i="1"/>
  <c r="H37" i="1"/>
  <c r="I37" i="1"/>
  <c r="C34" i="1"/>
  <c r="D34" i="1"/>
  <c r="E34" i="1"/>
  <c r="F34" i="1"/>
  <c r="G34" i="1"/>
  <c r="H34" i="1"/>
  <c r="I34" i="1"/>
  <c r="B34" i="1"/>
  <c r="B27" i="1"/>
  <c r="C27" i="1"/>
  <c r="D27" i="1"/>
  <c r="E27" i="1"/>
  <c r="F27" i="1"/>
  <c r="G27" i="1"/>
  <c r="H27" i="1"/>
  <c r="I27" i="1"/>
  <c r="B28" i="1"/>
  <c r="C28" i="1"/>
  <c r="D28" i="1"/>
  <c r="E28" i="1"/>
  <c r="F28" i="1"/>
  <c r="G28" i="1"/>
  <c r="H28" i="1"/>
  <c r="I28" i="1"/>
  <c r="B29" i="1"/>
  <c r="C29" i="1"/>
  <c r="D29" i="1"/>
  <c r="E29" i="1"/>
  <c r="F29" i="1"/>
  <c r="G29" i="1"/>
  <c r="H29" i="1"/>
  <c r="I29" i="1"/>
  <c r="C26" i="1"/>
  <c r="D26" i="1"/>
  <c r="E26" i="1"/>
  <c r="F26" i="1"/>
  <c r="G26" i="1"/>
  <c r="H26" i="1"/>
  <c r="I26" i="1"/>
  <c r="B26" i="1"/>
  <c r="G40" i="1" l="1"/>
  <c r="H40" i="1"/>
  <c r="I40" i="1"/>
  <c r="F40" i="1"/>
  <c r="C40" i="1"/>
  <c r="D40" i="1"/>
  <c r="E40" i="1"/>
  <c r="B40" i="1"/>
  <c r="G39" i="1"/>
  <c r="H39" i="1"/>
  <c r="I39" i="1"/>
  <c r="F39" i="1"/>
  <c r="C39" i="1"/>
  <c r="D39" i="1"/>
  <c r="E39" i="1"/>
  <c r="B39" i="1"/>
  <c r="G31" i="1"/>
  <c r="H31" i="1"/>
  <c r="I31" i="1"/>
  <c r="F31" i="1"/>
  <c r="C31" i="1"/>
  <c r="C44" i="1" s="1"/>
  <c r="D31" i="1"/>
  <c r="C45" i="1" s="1"/>
  <c r="E31" i="1"/>
  <c r="C46" i="1" s="1"/>
  <c r="B31" i="1"/>
  <c r="C43" i="1" s="1"/>
  <c r="R11" i="1"/>
  <c r="R12" i="1"/>
  <c r="R13" i="1"/>
  <c r="R14" i="1"/>
  <c r="R15" i="1"/>
  <c r="R16" i="1"/>
  <c r="R10" i="1"/>
  <c r="O11" i="1"/>
  <c r="O12" i="1" s="1"/>
  <c r="O13" i="1" s="1"/>
  <c r="O14" i="1" s="1"/>
  <c r="O15" i="1" s="1"/>
  <c r="O16" i="1" s="1"/>
  <c r="I24" i="1"/>
  <c r="J24" i="1"/>
  <c r="K24" i="1"/>
  <c r="J23" i="1"/>
  <c r="K23" i="1"/>
  <c r="B20" i="1"/>
  <c r="C20" i="1"/>
  <c r="D20" i="1"/>
  <c r="E20" i="1"/>
  <c r="F20" i="1"/>
  <c r="G20" i="1"/>
  <c r="H20" i="1"/>
  <c r="I20" i="1"/>
  <c r="B21" i="1"/>
  <c r="C21" i="1"/>
  <c r="D21" i="1"/>
  <c r="E21" i="1"/>
  <c r="F21" i="1"/>
  <c r="G21" i="1"/>
  <c r="H21" i="1"/>
  <c r="I21" i="1"/>
  <c r="B22" i="1"/>
  <c r="C22" i="1"/>
  <c r="D22" i="1"/>
  <c r="E22" i="1"/>
  <c r="F22" i="1"/>
  <c r="G22" i="1"/>
  <c r="H22" i="1"/>
  <c r="I22" i="1"/>
  <c r="B23" i="1"/>
  <c r="C23" i="1"/>
  <c r="D23" i="1"/>
  <c r="E23" i="1"/>
  <c r="F23" i="1"/>
  <c r="G23" i="1"/>
  <c r="H23" i="1"/>
  <c r="I23" i="1"/>
  <c r="B24" i="1"/>
  <c r="C24" i="1"/>
  <c r="D24" i="1"/>
  <c r="E24" i="1"/>
  <c r="F24" i="1"/>
  <c r="G24" i="1"/>
  <c r="H24" i="1"/>
  <c r="C19" i="1"/>
  <c r="D19" i="1"/>
  <c r="E19" i="1"/>
  <c r="F19" i="1"/>
  <c r="G19" i="1"/>
  <c r="H19" i="1"/>
  <c r="I19" i="1"/>
  <c r="B19" i="1"/>
  <c r="N11" i="1"/>
</calcChain>
</file>

<file path=xl/sharedStrings.xml><?xml version="1.0" encoding="utf-8"?>
<sst xmlns="http://schemas.openxmlformats.org/spreadsheetml/2006/main" count="580" uniqueCount="225">
  <si>
    <t>Measurement results</t>
  </si>
  <si>
    <t>20210119 homogene plate5 REPEAT3.xlsx.skax</t>
  </si>
  <si>
    <t>19/1/2021 3:04:12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</si>
  <si>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</si>
  <si>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</si>
  <si>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</si>
  <si>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</si>
  <si>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</si>
  <si>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</si>
  <si>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</si>
  <si>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</si>
  <si>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</si>
  <si>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</si>
  <si>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</si>
  <si>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</si>
  <si>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</si>
  <si>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</si>
  <si>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</si>
  <si>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Un0007</t>
  </si>
  <si>
    <t>Un0013</t>
  </si>
  <si>
    <t>Un0019</t>
  </si>
  <si>
    <t>Un0025</t>
  </si>
  <si>
    <t>Un0031</t>
  </si>
  <si>
    <t>Un0037</t>
  </si>
  <si>
    <t>Un0043</t>
  </si>
  <si>
    <t>Un0049</t>
  </si>
  <si>
    <t>Un0055</t>
  </si>
  <si>
    <t>Un0002</t>
  </si>
  <si>
    <t>Un0008</t>
  </si>
  <si>
    <t>Un0014</t>
  </si>
  <si>
    <t>Un0020</t>
  </si>
  <si>
    <t>Un0026</t>
  </si>
  <si>
    <t>Un0032</t>
  </si>
  <si>
    <t>Un0038</t>
  </si>
  <si>
    <t>Un0044</t>
  </si>
  <si>
    <t>Un0050</t>
  </si>
  <si>
    <t>Un0056</t>
  </si>
  <si>
    <t>Un0003</t>
  </si>
  <si>
    <t>Un0009</t>
  </si>
  <si>
    <t>Un0015</t>
  </si>
  <si>
    <t>Un0021</t>
  </si>
  <si>
    <t>Un0027</t>
  </si>
  <si>
    <t>Un0033</t>
  </si>
  <si>
    <t>Un0039</t>
  </si>
  <si>
    <t>Un0045</t>
  </si>
  <si>
    <t>Un0051</t>
  </si>
  <si>
    <t>Un0057</t>
  </si>
  <si>
    <t>Un0004</t>
  </si>
  <si>
    <t>Un0010</t>
  </si>
  <si>
    <t>Un0016</t>
  </si>
  <si>
    <t>Un0022</t>
  </si>
  <si>
    <t>Un0028</t>
  </si>
  <si>
    <t>Un0034</t>
  </si>
  <si>
    <t>Un0040</t>
  </si>
  <si>
    <t>Un0046</t>
  </si>
  <si>
    <t>Un0052</t>
  </si>
  <si>
    <t>Un0058</t>
  </si>
  <si>
    <t>Un0005</t>
  </si>
  <si>
    <t>Un0011</t>
  </si>
  <si>
    <t>Un0017</t>
  </si>
  <si>
    <t>Un0023</t>
  </si>
  <si>
    <t>Un0029</t>
  </si>
  <si>
    <t>Un0035</t>
  </si>
  <si>
    <t>Un0041</t>
  </si>
  <si>
    <t>Un0047</t>
  </si>
  <si>
    <t>Un0053</t>
  </si>
  <si>
    <t>Un0059</t>
  </si>
  <si>
    <t>Un0006</t>
  </si>
  <si>
    <t>Un0012</t>
  </si>
  <si>
    <t>Un0018</t>
  </si>
  <si>
    <t>Un0024</t>
  </si>
  <si>
    <t>Un0030</t>
  </si>
  <si>
    <t>Un0036</t>
  </si>
  <si>
    <t>Un0042</t>
  </si>
  <si>
    <t>Un0048</t>
  </si>
  <si>
    <t>Un0054</t>
  </si>
  <si>
    <t>Un0060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</si>
  <si>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</si>
  <si>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</si>
  <si>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</si>
  <si>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</si>
  <si>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</si>
  <si>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</si>
  <si>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</si>
  <si>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</si>
  <si>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</si>
  <si>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</si>
  <si>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</si>
  <si>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</si>
  <si>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</si>
  <si>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A02</t>
  </si>
  <si>
    <t>B02</t>
  </si>
  <si>
    <t>C02</t>
  </si>
  <si>
    <t>D02</t>
  </si>
  <si>
    <t>E02</t>
  </si>
  <si>
    <t>F02</t>
  </si>
  <si>
    <t>A03</t>
  </si>
  <si>
    <t>B03</t>
  </si>
  <si>
    <t>C03</t>
  </si>
  <si>
    <t>D03</t>
  </si>
  <si>
    <t>E03</t>
  </si>
  <si>
    <t>F03</t>
  </si>
  <si>
    <t>A04</t>
  </si>
  <si>
    <t>B04</t>
  </si>
  <si>
    <t>C04</t>
  </si>
  <si>
    <t>D04</t>
  </si>
  <si>
    <t>E04</t>
  </si>
  <si>
    <t>F04</t>
  </si>
  <si>
    <t>A05</t>
  </si>
  <si>
    <t>B05</t>
  </si>
  <si>
    <t>C05</t>
  </si>
  <si>
    <t>D05</t>
  </si>
  <si>
    <t>E05</t>
  </si>
  <si>
    <t>F05</t>
  </si>
  <si>
    <t>A06</t>
  </si>
  <si>
    <t>B06</t>
  </si>
  <si>
    <t>C06</t>
  </si>
  <si>
    <t>D06</t>
  </si>
  <si>
    <t>E06</t>
  </si>
  <si>
    <t>F06</t>
  </si>
  <si>
    <t>A07</t>
  </si>
  <si>
    <t>B07</t>
  </si>
  <si>
    <t>C07</t>
  </si>
  <si>
    <t>D07</t>
  </si>
  <si>
    <t>E07</t>
  </si>
  <si>
    <t>F07</t>
  </si>
  <si>
    <t>A08</t>
  </si>
  <si>
    <t>B08</t>
  </si>
  <si>
    <t>C08</t>
  </si>
  <si>
    <t>D08</t>
  </si>
  <si>
    <t>E08</t>
  </si>
  <si>
    <t>F08</t>
  </si>
  <si>
    <t>A09</t>
  </si>
  <si>
    <t>B09</t>
  </si>
  <si>
    <t>C09</t>
  </si>
  <si>
    <t>D09</t>
  </si>
  <si>
    <t>E09</t>
  </si>
  <si>
    <t>F09</t>
  </si>
  <si>
    <t>A10</t>
  </si>
  <si>
    <t>B10</t>
  </si>
  <si>
    <t>C10</t>
  </si>
  <si>
    <t>D10</t>
  </si>
  <si>
    <t>E10</t>
  </si>
  <si>
    <t>F10</t>
  </si>
  <si>
    <t>General information</t>
  </si>
  <si>
    <t>Software version</t>
  </si>
  <si>
    <t>SkanIt Software 6.1 RE for Microplate Readers RE, ver. 6.1.0.51</t>
  </si>
  <si>
    <t>Session information</t>
  </si>
  <si>
    <t>Session name</t>
  </si>
  <si>
    <t>Session notes</t>
  </si>
  <si>
    <t>SkanIt Software RE for Microplate Readers RE, ver. 6.1.0.51</t>
  </si>
  <si>
    <t>Execution time</t>
  </si>
  <si>
    <t>User</t>
  </si>
  <si>
    <t>DESKTOP-30EGL1K\AIDS Institute</t>
  </si>
  <si>
    <t>Instrument information</t>
  </si>
  <si>
    <t>Name</t>
  </si>
  <si>
    <t>Varioskan LUX</t>
  </si>
  <si>
    <t>ESW version</t>
  </si>
  <si>
    <t>1.00.38</t>
  </si>
  <si>
    <t>Optical response compensation</t>
  </si>
  <si>
    <t>Yes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</si>
  <si>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</si>
  <si>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</si>
  <si>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</si>
  <si>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</si>
  <si>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</si>
  <si>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</si>
  <si>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</si>
  <si>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</si>
  <si>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</si>
  <si>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</si>
  <si>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</si>
  <si>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</si>
  <si>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</si>
  <si>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</si>
  <si>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</si>
  <si>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</si>
  <si>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</si>
  <si>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</si>
  <si>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</si>
  <si>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</si>
  <si>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</si>
  <si>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</si>
  <si>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</si>
  <si>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</si>
  <si>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</si>
  <si>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</si>
  <si>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</si>
  <si>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</si>
  <si>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</si>
  <si>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</si>
  <si>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</si>
  <si>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</si>
  <si>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20210119 homogene plate5 REPEAT3.xlsx.skax started</t>
  </si>
  <si>
    <t>Temperature</t>
  </si>
  <si>
    <t>22.7°C</t>
  </si>
  <si>
    <t>Step Absorbance 1 started</t>
  </si>
  <si>
    <t>19/1/2021 3:04:14 pm</t>
  </si>
  <si>
    <t>Calibration</t>
  </si>
  <si>
    <t>Photometric 1.0 10441</t>
  </si>
  <si>
    <t>19/1/2021 3:04:37 pm</t>
  </si>
  <si>
    <t>Step Absorbance 1 ended</t>
  </si>
  <si>
    <t>22.8°C</t>
  </si>
  <si>
    <t>19/1/2021 3:04:39 pm</t>
  </si>
  <si>
    <t>19/1/2021 3:04:47 pm</t>
  </si>
  <si>
    <t>Session 20210119 homogene plate5 REPEAT3.xlsx.skax ended</t>
  </si>
  <si>
    <t>Plate template</t>
  </si>
  <si>
    <t>ANSI/SBS Standard, 96-well</t>
  </si>
  <si>
    <t>1:1</t>
  </si>
  <si>
    <t>conc</t>
  </si>
  <si>
    <t>P450</t>
  </si>
  <si>
    <t>*90/30</t>
  </si>
  <si>
    <r>
      <t>R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=0.9717</t>
    </r>
  </si>
  <si>
    <r>
      <t>R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=0.9892</t>
    </r>
  </si>
  <si>
    <t>N57 Lung</t>
  </si>
  <si>
    <t>G3-1</t>
  </si>
  <si>
    <t>G3-2</t>
  </si>
  <si>
    <t>G3-3</t>
  </si>
  <si>
    <t>G3-4</t>
  </si>
  <si>
    <t>N57 NT</t>
  </si>
  <si>
    <t>ug/ml</t>
  </si>
  <si>
    <t>MEAN</t>
  </si>
  <si>
    <t>STDV</t>
  </si>
  <si>
    <r>
      <t>1.32</t>
    </r>
    <r>
      <rPr>
        <sz val="10"/>
        <rFont val="Calibri"/>
        <family val="2"/>
      </rPr>
      <t>±</t>
    </r>
    <r>
      <rPr>
        <sz val="10"/>
        <rFont val="Arial"/>
        <family val="2"/>
      </rPr>
      <t>0.76</t>
    </r>
  </si>
  <si>
    <r>
      <t>0.38</t>
    </r>
    <r>
      <rPr>
        <sz val="10"/>
        <rFont val="Calibri"/>
        <family val="2"/>
      </rPr>
      <t>±</t>
    </r>
    <r>
      <rPr>
        <sz val="10"/>
        <rFont val="Arial"/>
        <family val="2"/>
      </rPr>
      <t>0.17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</si>
</sst>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 x14ac:knownFonts="1">
    <font>
      <sz val="10"/>
      <name val="Arial"/>
    </font>
    <font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347848004274754"/>
          <c:y val="0.1755950752393981"/>
          <c:w val="0.53247542520693236"/>
          <c:h val="0.43916111033316463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'Absorbance 1_01'!$P$9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707365283043322"/>
                  <c:y val="0.25275119350238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1_01'!$O$10:$O$16</c:f>
              <c:numCache>
                <c:formatCode>General</c:formatCode>
                <c:ptCount val="7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0.78125</c:v>
                </c:pt>
                <c:pt idx="6">
                  <c:v>0.390625</c:v>
                </c:pt>
              </c:numCache>
            </c:numRef>
          </c:xVal>
          <c:yVal>
            <c:numRef>
              <c:f>'Absorbance 1_01'!$P$10:$P$16</c:f>
              <c:numCache>
                <c:formatCode>General</c:formatCode>
                <c:ptCount val="7"/>
                <c:pt idx="0">
                  <c:v>0.88850000000000007</c:v>
                </c:pt>
                <c:pt idx="1">
                  <c:v>0.59320000000000006</c:v>
                </c:pt>
                <c:pt idx="2">
                  <c:v>0.314</c:v>
                </c:pt>
                <c:pt idx="3">
                  <c:v>0.1527</c:v>
                </c:pt>
                <c:pt idx="4">
                  <c:v>0.1464</c:v>
                </c:pt>
                <c:pt idx="5">
                  <c:v>6.1400000000000003E-2</c:v>
                </c:pt>
                <c:pt idx="6">
                  <c:v>6.1000000000000013E-3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D3-48A7-96DE-E60F51F27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055472"/>
        <c:axId val="532036752"/>
      </c:scatterChart>
      <c:valAx>
        <c:axId val="53205547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036752"/>
        <c:crosses val="autoZero"/>
        <c:crossBetween val="midCat"/>
      </c:valAx>
      <c:valAx>
        <c:axId val="532036752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05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594617980444753"/>
          <c:y val="4.50070323488045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1_01'!$R$9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986441268301177"/>
                  <c:y val="0.2810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1_01'!$O$10:$O$14</c:f>
              <c:numCache>
                <c:formatCode>General</c:formatCode>
                <c:ptCount val="5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</c:numCache>
            </c:numRef>
          </c:xVal>
          <c:yVal>
            <c:numRef>
              <c:f>'Absorbance 1_01'!$R$10:$R$14</c:f>
              <c:numCache>
                <c:formatCode>General</c:formatCode>
                <c:ptCount val="5"/>
                <c:pt idx="0">
                  <c:v>0.80625000000000013</c:v>
                </c:pt>
                <c:pt idx="1">
                  <c:v>0.55600000000000005</c:v>
                </c:pt>
                <c:pt idx="2">
                  <c:v>0.36619999999999997</c:v>
                </c:pt>
                <c:pt idx="3">
                  <c:v>0.26354999999999995</c:v>
                </c:pt>
                <c:pt idx="4">
                  <c:v>0.25024999999999997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FF-451C-B55C-8AC8464BC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054640"/>
        <c:axId val="384386240"/>
      </c:scatterChart>
      <c:valAx>
        <c:axId val="5320546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386240"/>
        <c:crosses val="autoZero"/>
        <c:crossBetween val="midCat"/>
      </c:valAx>
      <c:valAx>
        <c:axId val="384386240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05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212725</xdr:colOff>
      <xdr:row>16</xdr:row>
      <xdr:rowOff>66675</xdr:rowOff>
    </xdr:from>
    <xdr:to>
      <xdr:col>18</xdr:col>
      <xdr:colOff>603250</xdr:colOff>
      <xdr:row>28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E88847-0A66-445B-B080-FF0DFF184B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15875</xdr:colOff>
      <xdr:row>16</xdr:row>
      <xdr:rowOff>73025</xdr:rowOff>
    </xdr:from>
    <xdr:to>
      <xdr:col>15</xdr:col>
      <xdr:colOff>158750</xdr:colOff>
      <xdr:row>28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DEFEF3-3BB9-4575-965F-8468D8DAC2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R49"/>
  <sheetViews>
    <sheetView tabSelected="1" topLeftCell="A35" workbookViewId="0">
      <selection activeCell="J49" sqref="J49"/>
    </sheetView>
  </sheetViews>
  <sheetFormatPr defaultColWidth="9.1796875" defaultRowHeight="15" customHeight="1" x14ac:dyDescent="0.25"/>
  <cols>
    <col min="1" max="1" width="21.1796875" style="6" customWidth="1"/>
    <col min="2" max="11" width="8.81640625" style="6" customWidth="1"/>
    <col min="12" max="13" width="4.1796875" style="6" customWidth="1"/>
    <col min="14" max="16384" width="9.1796875" style="6"/>
  </cols>
  <sheetData>
    <row r="1" spans="1:18" ht="15" customHeight="1" x14ac:dyDescent="0.25">
      <c r="A1" s="6" t="s">
        <v>0</v>
      </c>
    </row>
    <row r="2" spans="1:18" ht="15" customHeight="1" x14ac:dyDescent="0.25">
      <c r="A2" s="6" t="s">
        <v>1</v>
      </c>
    </row>
    <row r="3" spans="1:18" ht="15" customHeight="1" x14ac:dyDescent="0.25">
      <c r="A3" s="6" t="s">
        <v>2</v>
      </c>
    </row>
    <row r="4" spans="1:18" ht="15" customHeight="1" x14ac:dyDescent="0.25">
      <c r="A4" s="6" t="s">
        <v>3</v>
      </c>
    </row>
    <row r="5" spans="1:18" ht="15" customHeight="1" x14ac:dyDescent="0.25">
      <c r="A5" s="6" t="s">
        <v>4</v>
      </c>
    </row>
    <row r="6" spans="1:18" ht="15" customHeight="1" x14ac:dyDescent="0.25">
      <c r="A6" s="6" t="s">
        <v>5</v>
      </c>
    </row>
    <row r="7" spans="1:18" ht="15" customHeight="1" x14ac:dyDescent="0.25">
      <c r="A7" s="6" t="s">
        <v>3</v>
      </c>
    </row>
    <row r="8" spans="1:18" ht="15" customHeight="1" x14ac:dyDescent="0.25">
      <c r="A8" s="6" t="s">
        <v>6</v>
      </c>
    </row>
    <row r="9" spans="1:18" ht="15" customHeight="1" x14ac:dyDescent="0.25">
      <c r="A9" s="6" t="s">
        <v>3</v>
      </c>
      <c r="O9" s="6" t="s">
        <v>209</v>
      </c>
      <c r="P9" s="6" t="s">
        <v>210</v>
      </c>
      <c r="Q9" s="6" t="s">
        <v>210</v>
      </c>
      <c r="R9" s="6" t="s">
        <v>210</v>
      </c>
    </row>
    <row r="10" spans="1:18" ht="15" customHeight="1" x14ac:dyDescent="0.25">
      <c r="A10" s="6" t="s">
        <v>7</v>
      </c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O10" s="6">
        <v>50</v>
      </c>
      <c r="P10" s="6">
        <v>0.88850000000000007</v>
      </c>
      <c r="Q10" s="6">
        <v>0.72400000000000009</v>
      </c>
      <c r="R10" s="6">
        <f>AVERAGE(P10:Q10)</f>
        <v>0.80625000000000013</v>
      </c>
    </row>
    <row r="11" spans="1:18" ht="15" customHeight="1" x14ac:dyDescent="0.25">
      <c r="A11" s="6" t="s">
        <v>8</v>
      </c>
      <c r="B11" s="11">
        <v>0.32269999999999999</v>
      </c>
      <c r="C11" s="11">
        <v>0.59330000000000005</v>
      </c>
      <c r="D11" s="11">
        <v>0.36020000000000002</v>
      </c>
      <c r="E11" s="11">
        <v>0.42899999999999999</v>
      </c>
      <c r="F11" s="11">
        <v>0.28120000000000001</v>
      </c>
      <c r="G11" s="11">
        <v>0.22309999999999999</v>
      </c>
      <c r="H11" s="11">
        <v>0.36930000000000002</v>
      </c>
      <c r="I11" s="11">
        <v>0.18010000000000001</v>
      </c>
      <c r="J11" s="11">
        <v>0.245</v>
      </c>
      <c r="K11" s="11">
        <v>4.1200000000000001E-2</v>
      </c>
      <c r="N11" s="11">
        <f>AVERAGE(K11:K14,J13:J14)</f>
        <v>3.6566666666666664E-2</v>
      </c>
      <c r="O11" s="6">
        <f>O10/2</f>
        <v>25</v>
      </c>
      <c r="P11" s="6">
        <v>0.59320000000000006</v>
      </c>
      <c r="Q11" s="6">
        <v>0.51880000000000004</v>
      </c>
      <c r="R11" s="6">
        <f t="shared" ref="R11:R16" si="0">AVERAGE(P11:Q11)</f>
        <v>0.55600000000000005</v>
      </c>
    </row>
    <row r="12" spans="1:18" ht="15" customHeight="1" x14ac:dyDescent="0.25">
      <c r="A12" s="6" t="s">
        <v>9</v>
      </c>
      <c r="B12" s="11">
        <v>0.1726</v>
      </c>
      <c r="C12" s="11">
        <v>0.20019999999999999</v>
      </c>
      <c r="D12" s="11">
        <v>9.11E-2</v>
      </c>
      <c r="E12" s="11">
        <v>0.35770000000000002</v>
      </c>
      <c r="F12" s="11">
        <v>0.21929999999999999</v>
      </c>
      <c r="G12" s="11">
        <v>0.21920000000000001</v>
      </c>
      <c r="H12" s="11">
        <v>0.86</v>
      </c>
      <c r="I12" s="11">
        <v>0.13469999999999999</v>
      </c>
      <c r="J12" s="11">
        <v>0.45800000000000002</v>
      </c>
      <c r="K12" s="11">
        <v>3.5999999999999997E-2</v>
      </c>
      <c r="O12" s="6">
        <f t="shared" ref="O12:O16" si="1">O11/2</f>
        <v>12.5</v>
      </c>
      <c r="P12" s="6">
        <v>0.314</v>
      </c>
      <c r="Q12" s="6">
        <v>0.41839999999999999</v>
      </c>
      <c r="R12" s="6">
        <f t="shared" si="0"/>
        <v>0.36619999999999997</v>
      </c>
    </row>
    <row r="13" spans="1:18" ht="15" customHeight="1" x14ac:dyDescent="0.25">
      <c r="A13" s="6" t="s">
        <v>10</v>
      </c>
      <c r="B13" s="11">
        <v>8.5300000000000001E-2</v>
      </c>
      <c r="C13" s="11">
        <v>8.4199999999999997E-2</v>
      </c>
      <c r="D13" s="11">
        <v>5.3199999999999997E-2</v>
      </c>
      <c r="E13" s="11">
        <v>0.42349999999999999</v>
      </c>
      <c r="F13" s="11">
        <v>5.4800000000000001E-2</v>
      </c>
      <c r="G13" s="11">
        <v>6.7199999999999996E-2</v>
      </c>
      <c r="H13" s="11">
        <v>5.3800000000000001E-2</v>
      </c>
      <c r="I13" s="11">
        <v>4.82E-2</v>
      </c>
      <c r="J13" s="11">
        <v>3.4599999999999999E-2</v>
      </c>
      <c r="K13" s="11">
        <v>3.6700000000000003E-2</v>
      </c>
      <c r="O13" s="6">
        <f t="shared" si="1"/>
        <v>6.25</v>
      </c>
      <c r="P13" s="6">
        <v>0.1527</v>
      </c>
      <c r="Q13" s="6">
        <v>0.37439999999999996</v>
      </c>
      <c r="R13" s="6">
        <f t="shared" si="0"/>
        <v>0.26354999999999995</v>
      </c>
    </row>
    <row r="14" spans="1:18" ht="15" customHeight="1" x14ac:dyDescent="0.25">
      <c r="A14" s="6" t="s">
        <v>11</v>
      </c>
      <c r="B14" s="11">
        <v>0.12920000000000001</v>
      </c>
      <c r="C14" s="11">
        <v>9.1200000000000003E-2</v>
      </c>
      <c r="D14" s="11">
        <v>0.18390000000000001</v>
      </c>
      <c r="E14" s="11">
        <v>9.4899999999999998E-2</v>
      </c>
      <c r="F14" s="11">
        <v>0.1037</v>
      </c>
      <c r="G14" s="11">
        <v>4.4400000000000002E-2</v>
      </c>
      <c r="H14" s="11">
        <v>0.1711</v>
      </c>
      <c r="I14" s="11">
        <v>3.9800000000000002E-2</v>
      </c>
      <c r="J14" s="11">
        <v>3.9E-2</v>
      </c>
      <c r="K14" s="11">
        <v>3.1899999999999998E-2</v>
      </c>
      <c r="O14" s="6">
        <f t="shared" si="1"/>
        <v>3.125</v>
      </c>
      <c r="P14" s="6">
        <v>0.1464</v>
      </c>
      <c r="Q14" s="6">
        <v>0.35409999999999997</v>
      </c>
      <c r="R14" s="6">
        <f t="shared" si="0"/>
        <v>0.25024999999999997</v>
      </c>
    </row>
    <row r="15" spans="1:18" ht="15" customHeight="1" x14ac:dyDescent="0.25">
      <c r="A15" s="6" t="s">
        <v>12</v>
      </c>
      <c r="B15" s="11">
        <v>0.92510000000000003</v>
      </c>
      <c r="C15" s="11">
        <v>0.62980000000000003</v>
      </c>
      <c r="D15" s="11">
        <v>0.35060000000000002</v>
      </c>
      <c r="E15" s="11">
        <v>0.1893</v>
      </c>
      <c r="F15" s="11">
        <v>0.183</v>
      </c>
      <c r="G15" s="11">
        <v>0.39369999999999999</v>
      </c>
      <c r="H15" s="11">
        <v>9.8000000000000004E-2</v>
      </c>
      <c r="I15" s="11">
        <v>4.2700000000000002E-2</v>
      </c>
      <c r="J15" s="11">
        <v>3.56E-2</v>
      </c>
      <c r="K15" s="11">
        <v>3.7999999999999999E-2</v>
      </c>
      <c r="O15" s="6">
        <f>O14/4</f>
        <v>0.78125</v>
      </c>
      <c r="P15" s="6">
        <v>6.1400000000000003E-2</v>
      </c>
      <c r="Q15" s="6">
        <v>5.4600000000000003E-2</v>
      </c>
      <c r="R15" s="6">
        <f t="shared" si="0"/>
        <v>5.8000000000000003E-2</v>
      </c>
    </row>
    <row r="16" spans="1:18" ht="15" customHeight="1" x14ac:dyDescent="0.25">
      <c r="A16" s="6" t="s">
        <v>13</v>
      </c>
      <c r="B16" s="11">
        <v>0.76060000000000005</v>
      </c>
      <c r="C16" s="11">
        <v>0.5554</v>
      </c>
      <c r="D16" s="11">
        <v>0.45500000000000002</v>
      </c>
      <c r="E16" s="11">
        <v>0.41099999999999998</v>
      </c>
      <c r="F16" s="11">
        <v>0.39069999999999999</v>
      </c>
      <c r="G16" s="11">
        <v>0.34050000000000002</v>
      </c>
      <c r="H16" s="11">
        <v>9.1200000000000003E-2</v>
      </c>
      <c r="I16" s="11">
        <v>5.4199999999999998E-2</v>
      </c>
      <c r="J16" s="11">
        <v>3.9600000000000003E-2</v>
      </c>
      <c r="K16" s="11">
        <v>7.6200000000000004E-2</v>
      </c>
      <c r="O16" s="6">
        <f t="shared" si="1"/>
        <v>0.390625</v>
      </c>
      <c r="P16" s="6">
        <v>6.1000000000000013E-3</v>
      </c>
      <c r="Q16" s="6">
        <v>1.7599999999999998E-2</v>
      </c>
      <c r="R16" s="6">
        <f t="shared" si="0"/>
        <v>1.1849999999999999E-2</v>
      </c>
    </row>
    <row r="17" spans="1:13" ht="15" customHeight="1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13" ht="15" customHeight="1" x14ac:dyDescent="0.25">
      <c r="A18" s="6" t="s">
        <v>16</v>
      </c>
      <c r="B18" s="6">
        <v>1</v>
      </c>
      <c r="C18" s="6">
        <v>2</v>
      </c>
      <c r="D18" s="6">
        <v>3</v>
      </c>
      <c r="E18" s="6">
        <v>4</v>
      </c>
      <c r="F18" s="6">
        <v>5</v>
      </c>
      <c r="G18" s="6">
        <v>6</v>
      </c>
      <c r="H18" s="6">
        <v>7</v>
      </c>
      <c r="I18" s="6">
        <v>8</v>
      </c>
      <c r="J18" s="6">
        <v>9</v>
      </c>
      <c r="K18" s="6">
        <v>10</v>
      </c>
      <c r="L18" s="6">
        <v>11</v>
      </c>
      <c r="M18" s="6">
        <v>12</v>
      </c>
    </row>
    <row r="19" spans="1:13" ht="15" customHeight="1" x14ac:dyDescent="0.25">
      <c r="A19" s="6" t="s">
        <v>8</v>
      </c>
      <c r="B19" s="11">
        <f>B11-0.0366</f>
        <v>0.28609999999999997</v>
      </c>
      <c r="C19" s="11">
        <f t="shared" ref="C19:I19" si="2">C11-0.0366</f>
        <v>0.55670000000000008</v>
      </c>
      <c r="D19" s="11">
        <f t="shared" si="2"/>
        <v>0.3236</v>
      </c>
      <c r="E19" s="11">
        <f t="shared" si="2"/>
        <v>0.39239999999999997</v>
      </c>
      <c r="F19" s="11">
        <f t="shared" si="2"/>
        <v>0.24460000000000001</v>
      </c>
      <c r="G19" s="11">
        <f t="shared" si="2"/>
        <v>0.1865</v>
      </c>
      <c r="H19" s="11">
        <f t="shared" si="2"/>
        <v>0.3327</v>
      </c>
      <c r="I19" s="11">
        <f t="shared" si="2"/>
        <v>0.14350000000000002</v>
      </c>
      <c r="J19" s="6" t="s">
        <v>25</v>
      </c>
      <c r="K19" s="6" t="s">
        <v>26</v>
      </c>
    </row>
    <row r="20" spans="1:13" ht="12.5" x14ac:dyDescent="0.25">
      <c r="A20" s="6" t="s">
        <v>9</v>
      </c>
      <c r="B20" s="11">
        <f t="shared" ref="B20:I20" si="3">B12-0.0366</f>
        <v>0.13600000000000001</v>
      </c>
      <c r="C20" s="11">
        <f t="shared" si="3"/>
        <v>0.1636</v>
      </c>
      <c r="D20" s="11">
        <f t="shared" si="3"/>
        <v>5.45E-2</v>
      </c>
      <c r="E20" s="11">
        <f t="shared" si="3"/>
        <v>0.3211</v>
      </c>
      <c r="F20" s="11">
        <f t="shared" si="3"/>
        <v>0.1827</v>
      </c>
      <c r="G20" s="11">
        <f t="shared" si="3"/>
        <v>0.18260000000000001</v>
      </c>
      <c r="H20" s="11">
        <f t="shared" si="3"/>
        <v>0.82340000000000002</v>
      </c>
      <c r="I20" s="11">
        <f t="shared" si="3"/>
        <v>9.8099999999999993E-2</v>
      </c>
      <c r="J20" s="6" t="s">
        <v>35</v>
      </c>
      <c r="K20" s="6" t="s">
        <v>36</v>
      </c>
    </row>
    <row r="21" spans="1:13" ht="12.5" x14ac:dyDescent="0.25">
      <c r="A21" s="6" t="s">
        <v>10</v>
      </c>
      <c r="B21" s="11">
        <f t="shared" ref="B21:I21" si="4">B13-0.0366</f>
        <v>4.87E-2</v>
      </c>
      <c r="C21" s="11">
        <f t="shared" si="4"/>
        <v>4.7599999999999996E-2</v>
      </c>
      <c r="D21" s="11">
        <f t="shared" si="4"/>
        <v>1.6599999999999997E-2</v>
      </c>
      <c r="E21" s="11">
        <f t="shared" si="4"/>
        <v>0.38689999999999997</v>
      </c>
      <c r="F21" s="11">
        <f t="shared" si="4"/>
        <v>1.8200000000000001E-2</v>
      </c>
      <c r="G21" s="11">
        <f t="shared" si="4"/>
        <v>3.0599999999999995E-2</v>
      </c>
      <c r="H21" s="11">
        <f t="shared" si="4"/>
        <v>1.72E-2</v>
      </c>
      <c r="I21" s="11">
        <f t="shared" si="4"/>
        <v>1.1599999999999999E-2</v>
      </c>
      <c r="J21" s="6" t="s">
        <v>45</v>
      </c>
      <c r="K21" s="6" t="s">
        <v>46</v>
      </c>
    </row>
    <row r="22" spans="1:13" ht="12.5" x14ac:dyDescent="0.25">
      <c r="A22" s="6" t="s">
        <v>11</v>
      </c>
      <c r="B22" s="11">
        <f t="shared" ref="B22:I22" si="5">B14-0.0366</f>
        <v>9.2600000000000016E-2</v>
      </c>
      <c r="C22" s="11">
        <f t="shared" si="5"/>
        <v>5.4600000000000003E-2</v>
      </c>
      <c r="D22" s="11">
        <f t="shared" si="5"/>
        <v>0.14730000000000001</v>
      </c>
      <c r="E22" s="11">
        <f t="shared" si="5"/>
        <v>5.8299999999999998E-2</v>
      </c>
      <c r="F22" s="11">
        <f t="shared" si="5"/>
        <v>6.7099999999999993E-2</v>
      </c>
      <c r="G22" s="11">
        <f t="shared" si="5"/>
        <v>7.8000000000000014E-3</v>
      </c>
      <c r="H22" s="11">
        <f t="shared" si="5"/>
        <v>0.13450000000000001</v>
      </c>
      <c r="I22" s="11">
        <f t="shared" si="5"/>
        <v>3.2000000000000015E-3</v>
      </c>
      <c r="J22" s="6" t="s">
        <v>55</v>
      </c>
      <c r="K22" s="6" t="s">
        <v>56</v>
      </c>
    </row>
    <row r="23" spans="1:13" ht="12.5" x14ac:dyDescent="0.25">
      <c r="A23" s="6" t="s">
        <v>12</v>
      </c>
      <c r="B23" s="11">
        <f t="shared" ref="B23:K24" si="6">B15-0.0366</f>
        <v>0.88850000000000007</v>
      </c>
      <c r="C23" s="11">
        <f t="shared" si="6"/>
        <v>0.59320000000000006</v>
      </c>
      <c r="D23" s="11">
        <f t="shared" si="6"/>
        <v>0.314</v>
      </c>
      <c r="E23" s="11">
        <f t="shared" si="6"/>
        <v>0.1527</v>
      </c>
      <c r="F23" s="11">
        <f t="shared" si="6"/>
        <v>0.1464</v>
      </c>
      <c r="G23" s="11">
        <f t="shared" si="6"/>
        <v>0.35709999999999997</v>
      </c>
      <c r="H23" s="11">
        <f t="shared" si="6"/>
        <v>6.1400000000000003E-2</v>
      </c>
      <c r="I23" s="11">
        <f t="shared" si="6"/>
        <v>6.1000000000000013E-3</v>
      </c>
      <c r="J23" s="11">
        <f t="shared" si="6"/>
        <v>-1.0000000000000009E-3</v>
      </c>
      <c r="K23" s="11">
        <f t="shared" si="6"/>
        <v>1.3999999999999985E-3</v>
      </c>
    </row>
    <row r="24" spans="1:13" ht="12.5" x14ac:dyDescent="0.25">
      <c r="A24" s="6" t="s">
        <v>13</v>
      </c>
      <c r="B24" s="11">
        <f t="shared" ref="B24:H24" si="7">B16-0.0366</f>
        <v>0.72400000000000009</v>
      </c>
      <c r="C24" s="11">
        <f t="shared" si="7"/>
        <v>0.51880000000000004</v>
      </c>
      <c r="D24" s="11">
        <f t="shared" si="7"/>
        <v>0.41839999999999999</v>
      </c>
      <c r="E24" s="11">
        <f t="shared" si="7"/>
        <v>0.37439999999999996</v>
      </c>
      <c r="F24" s="11">
        <f t="shared" si="7"/>
        <v>0.35409999999999997</v>
      </c>
      <c r="G24" s="11">
        <f t="shared" si="7"/>
        <v>0.3039</v>
      </c>
      <c r="H24" s="11">
        <f t="shared" si="7"/>
        <v>5.4600000000000003E-2</v>
      </c>
      <c r="I24" s="11">
        <f t="shared" si="6"/>
        <v>1.7599999999999998E-2</v>
      </c>
      <c r="J24" s="11">
        <f t="shared" si="6"/>
        <v>3.0000000000000027E-3</v>
      </c>
      <c r="K24" s="11">
        <f t="shared" si="6"/>
        <v>3.9600000000000003E-2</v>
      </c>
    </row>
    <row r="25" spans="1:13" ht="12.5" x14ac:dyDescent="0.25">
      <c r="A25" s="6" t="s">
        <v>14</v>
      </c>
    </row>
    <row r="26" spans="1:13" ht="14.5" x14ac:dyDescent="0.25">
      <c r="A26" s="12" t="s">
        <v>213</v>
      </c>
      <c r="B26" s="6">
        <f>(B19-0.2114)/0.0122</f>
        <v>6.1229508196721278</v>
      </c>
      <c r="C26" s="6">
        <f t="shared" ref="C26:I26" si="8">(C19-0.2114)/0.0122</f>
        <v>28.303278688524593</v>
      </c>
      <c r="D26" s="6">
        <f t="shared" si="8"/>
        <v>9.1967213114754092</v>
      </c>
      <c r="E26" s="6">
        <f t="shared" si="8"/>
        <v>14.836065573770489</v>
      </c>
      <c r="F26" s="6">
        <f t="shared" si="8"/>
        <v>2.7213114754098364</v>
      </c>
      <c r="G26" s="6">
        <f t="shared" si="8"/>
        <v>-2.0409836065573774</v>
      </c>
      <c r="H26" s="6">
        <f t="shared" si="8"/>
        <v>9.9426229508196702</v>
      </c>
      <c r="I26" s="6">
        <f t="shared" si="8"/>
        <v>-5.5655737704918016</v>
      </c>
    </row>
    <row r="27" spans="1:13" ht="15" customHeight="1" x14ac:dyDescent="0.25">
      <c r="B27" s="6">
        <f t="shared" ref="B27:I27" si="9">(B20-0.2114)/0.0122</f>
        <v>-6.1803278688524586</v>
      </c>
      <c r="C27" s="6">
        <f t="shared" si="9"/>
        <v>-3.9180327868852465</v>
      </c>
      <c r="D27" s="6">
        <f t="shared" si="9"/>
        <v>-12.860655737704919</v>
      </c>
      <c r="E27" s="6">
        <f t="shared" si="9"/>
        <v>8.9918032786885238</v>
      </c>
      <c r="F27" s="6">
        <f t="shared" si="9"/>
        <v>-2.3524590163934427</v>
      </c>
      <c r="G27" s="6">
        <f t="shared" si="9"/>
        <v>-2.3606557377049171</v>
      </c>
      <c r="H27" s="6">
        <f t="shared" si="9"/>
        <v>50.163934426229503</v>
      </c>
      <c r="I27" s="6">
        <f t="shared" si="9"/>
        <v>-9.2868852459016402</v>
      </c>
    </row>
    <row r="28" spans="1:13" ht="12.5" x14ac:dyDescent="0.25">
      <c r="B28" s="6">
        <f t="shared" ref="B28:I28" si="10">(B21-0.2114)/0.0122</f>
        <v>-13.336065573770492</v>
      </c>
      <c r="C28" s="6">
        <f t="shared" si="10"/>
        <v>-13.426229508196721</v>
      </c>
      <c r="D28" s="6">
        <f t="shared" si="10"/>
        <v>-15.967213114754097</v>
      </c>
      <c r="E28" s="6">
        <f t="shared" si="10"/>
        <v>14.38524590163934</v>
      </c>
      <c r="F28" s="6">
        <f t="shared" si="10"/>
        <v>-15.836065573770492</v>
      </c>
      <c r="G28" s="6">
        <f t="shared" si="10"/>
        <v>-14.819672131147541</v>
      </c>
      <c r="H28" s="6">
        <f t="shared" si="10"/>
        <v>-15.918032786885245</v>
      </c>
      <c r="I28" s="6">
        <f t="shared" si="10"/>
        <v>-16.377049180327869</v>
      </c>
    </row>
    <row r="29" spans="1:13" ht="15" customHeight="1" x14ac:dyDescent="0.25">
      <c r="B29" s="6">
        <f t="shared" ref="B29:I29" si="11">(B22-0.2114)/0.0122</f>
        <v>-9.7377049180327848</v>
      </c>
      <c r="C29" s="6">
        <f t="shared" si="11"/>
        <v>-12.852459016393441</v>
      </c>
      <c r="D29" s="6">
        <f t="shared" si="11"/>
        <v>-5.2540983606557363</v>
      </c>
      <c r="E29" s="6">
        <f t="shared" si="11"/>
        <v>-12.549180327868854</v>
      </c>
      <c r="F29" s="6">
        <f t="shared" si="11"/>
        <v>-11.827868852459016</v>
      </c>
      <c r="G29" s="6">
        <f t="shared" si="11"/>
        <v>-16.688524590163933</v>
      </c>
      <c r="H29" s="6">
        <f t="shared" si="11"/>
        <v>-6.3032786885245891</v>
      </c>
      <c r="I29" s="6">
        <f t="shared" si="11"/>
        <v>-17.065573770491802</v>
      </c>
    </row>
    <row r="31" spans="1:13" ht="15" customHeight="1" x14ac:dyDescent="0.25">
      <c r="A31" s="6" t="s">
        <v>211</v>
      </c>
      <c r="B31" s="6">
        <f>B26*90</f>
        <v>551.06557377049148</v>
      </c>
      <c r="C31" s="6">
        <f t="shared" ref="C31:E31" si="12">C26*90</f>
        <v>2547.2950819672133</v>
      </c>
      <c r="D31" s="6">
        <f t="shared" si="12"/>
        <v>827.70491803278685</v>
      </c>
      <c r="E31" s="6">
        <f t="shared" si="12"/>
        <v>1335.2459016393439</v>
      </c>
      <c r="F31" s="6">
        <f>F26*30</f>
        <v>81.639344262295097</v>
      </c>
      <c r="G31" s="6">
        <f t="shared" ref="G31:I31" si="13">G26*30</f>
        <v>-61.229508196721326</v>
      </c>
      <c r="H31" s="6">
        <f t="shared" si="13"/>
        <v>298.27868852459011</v>
      </c>
      <c r="I31" s="6">
        <f t="shared" si="13"/>
        <v>-166.96721311475406</v>
      </c>
    </row>
    <row r="34" spans="1:9" ht="15" customHeight="1" x14ac:dyDescent="0.25">
      <c r="A34" s="12" t="s">
        <v>212</v>
      </c>
      <c r="B34" s="6">
        <f>(B19-0.0631)/0.0176</f>
        <v>12.670454545454543</v>
      </c>
      <c r="C34" s="6">
        <f t="shared" ref="C34:I34" si="14">(C19-0.0631)/0.0176</f>
        <v>28.04545454545455</v>
      </c>
      <c r="D34" s="6">
        <f t="shared" si="14"/>
        <v>14.801136363636363</v>
      </c>
      <c r="E34" s="6">
        <f t="shared" si="14"/>
        <v>18.71022727272727</v>
      </c>
      <c r="F34" s="6">
        <f t="shared" si="14"/>
        <v>10.312499999999998</v>
      </c>
      <c r="G34" s="6">
        <f t="shared" si="14"/>
        <v>7.0113636363636358</v>
      </c>
      <c r="H34" s="6">
        <f t="shared" si="14"/>
        <v>15.318181818181818</v>
      </c>
      <c r="I34" s="6">
        <f t="shared" si="14"/>
        <v>4.5681818181818183</v>
      </c>
    </row>
    <row r="35" spans="1:9" ht="15" customHeight="1" x14ac:dyDescent="0.25">
      <c r="B35" s="6">
        <f t="shared" ref="B35:I35" si="15">(B20-0.0631)/0.0176</f>
        <v>4.142045454545455</v>
      </c>
      <c r="C35" s="6">
        <f t="shared" si="15"/>
        <v>5.7102272727272716</v>
      </c>
      <c r="D35" s="6">
        <f t="shared" si="15"/>
        <v>-0.48863636363636381</v>
      </c>
      <c r="E35" s="6">
        <f t="shared" si="15"/>
        <v>14.659090909090908</v>
      </c>
      <c r="F35" s="6">
        <f t="shared" si="15"/>
        <v>6.795454545454545</v>
      </c>
      <c r="G35" s="6">
        <f t="shared" si="15"/>
        <v>6.7897727272727275</v>
      </c>
      <c r="H35" s="6">
        <f t="shared" si="15"/>
        <v>43.198863636363633</v>
      </c>
      <c r="I35" s="6">
        <f t="shared" si="15"/>
        <v>1.9886363636363629</v>
      </c>
    </row>
    <row r="36" spans="1:9" ht="15" customHeight="1" x14ac:dyDescent="0.25">
      <c r="B36" s="6">
        <f t="shared" ref="B36:I36" si="16">(B21-0.0631)/0.0176</f>
        <v>-0.81818181818181834</v>
      </c>
      <c r="C36" s="6">
        <f t="shared" si="16"/>
        <v>-0.88068181818181857</v>
      </c>
      <c r="D36" s="6">
        <f t="shared" si="16"/>
        <v>-2.6420454545454546</v>
      </c>
      <c r="E36" s="6">
        <f t="shared" si="16"/>
        <v>18.39772727272727</v>
      </c>
      <c r="F36" s="6">
        <f t="shared" si="16"/>
        <v>-2.5511363636363638</v>
      </c>
      <c r="G36" s="6">
        <f t="shared" si="16"/>
        <v>-1.8465909090909094</v>
      </c>
      <c r="H36" s="6">
        <f t="shared" si="16"/>
        <v>-2.6079545454545454</v>
      </c>
      <c r="I36" s="6">
        <f t="shared" si="16"/>
        <v>-2.9261363636363638</v>
      </c>
    </row>
    <row r="37" spans="1:9" ht="15" customHeight="1" x14ac:dyDescent="0.25">
      <c r="B37" s="6">
        <f t="shared" ref="B37:I37" si="17">(B22-0.0631)/0.0176</f>
        <v>1.6761363636363642</v>
      </c>
      <c r="C37" s="6">
        <f t="shared" si="17"/>
        <v>-0.48295454545454547</v>
      </c>
      <c r="D37" s="6">
        <f t="shared" si="17"/>
        <v>4.7840909090909092</v>
      </c>
      <c r="E37" s="6">
        <f t="shared" si="17"/>
        <v>-0.27272727272727304</v>
      </c>
      <c r="F37" s="6">
        <f t="shared" si="17"/>
        <v>0.22727272727272668</v>
      </c>
      <c r="G37" s="6">
        <f t="shared" si="17"/>
        <v>-3.1420454545454546</v>
      </c>
      <c r="H37" s="6">
        <f t="shared" si="17"/>
        <v>4.0568181818181817</v>
      </c>
      <c r="I37" s="6">
        <f t="shared" si="17"/>
        <v>-3.4034090909090908</v>
      </c>
    </row>
    <row r="39" spans="1:9" ht="15" customHeight="1" x14ac:dyDescent="0.25">
      <c r="A39" s="6" t="s">
        <v>211</v>
      </c>
      <c r="B39" s="6">
        <f>B34*90</f>
        <v>1140.3409090909088</v>
      </c>
      <c r="C39" s="6">
        <f t="shared" ref="C39:E39" si="18">C34*90</f>
        <v>2524.0909090909095</v>
      </c>
      <c r="D39" s="6">
        <f t="shared" si="18"/>
        <v>1332.1022727272727</v>
      </c>
      <c r="E39" s="6">
        <f t="shared" si="18"/>
        <v>1683.9204545454543</v>
      </c>
      <c r="F39" s="6">
        <f>F34*30</f>
        <v>309.37499999999994</v>
      </c>
      <c r="G39" s="6">
        <f t="shared" ref="G39:I39" si="19">G34*30</f>
        <v>210.34090909090907</v>
      </c>
      <c r="H39" s="6">
        <f t="shared" si="19"/>
        <v>459.54545454545456</v>
      </c>
      <c r="I39" s="6">
        <f t="shared" si="19"/>
        <v>137.04545454545456</v>
      </c>
    </row>
    <row r="40" spans="1:9" ht="15" customHeight="1" x14ac:dyDescent="0.25">
      <c r="B40" s="6">
        <f>B35*270</f>
        <v>1118.3522727272727</v>
      </c>
      <c r="C40" s="6">
        <f t="shared" ref="C40:E40" si="20">C35*270</f>
        <v>1541.7613636363633</v>
      </c>
      <c r="D40" s="6">
        <f t="shared" si="20"/>
        <v>-131.93181818181822</v>
      </c>
      <c r="E40" s="6">
        <f t="shared" si="20"/>
        <v>3957.954545454545</v>
      </c>
      <c r="F40" s="6">
        <f>F35*90</f>
        <v>611.59090909090901</v>
      </c>
      <c r="G40" s="6">
        <f t="shared" ref="G40:I40" si="21">G35*90</f>
        <v>611.0795454545455</v>
      </c>
      <c r="H40" s="6">
        <f t="shared" si="21"/>
        <v>3887.897727272727</v>
      </c>
      <c r="I40" s="6">
        <f t="shared" si="21"/>
        <v>178.97727272727266</v>
      </c>
    </row>
    <row r="42" spans="1:9" ht="15" customHeight="1" x14ac:dyDescent="0.25">
      <c r="B42" s="12" t="s">
        <v>214</v>
      </c>
      <c r="C42" s="12" t="s">
        <v>220</v>
      </c>
      <c r="E42" s="12" t="s">
        <v>219</v>
      </c>
      <c r="F42" s="12" t="s">
        <v>220</v>
      </c>
    </row>
    <row r="43" spans="1:9" ht="15" customHeight="1" x14ac:dyDescent="0.25">
      <c r="B43" s="12" t="s">
        <v>215</v>
      </c>
      <c r="C43" s="6">
        <f>B31/1000</f>
        <v>0.55106557377049148</v>
      </c>
      <c r="E43" s="12" t="s">
        <v>215</v>
      </c>
      <c r="F43" s="6">
        <f>F39/1000</f>
        <v>0.30937499999999996</v>
      </c>
    </row>
    <row r="44" spans="1:9" ht="15" customHeight="1" x14ac:dyDescent="0.25">
      <c r="B44" s="12" t="s">
        <v>216</v>
      </c>
      <c r="C44" s="12">
        <f>C31/1000</f>
        <v>2.5472950819672131</v>
      </c>
      <c r="E44" s="12" t="s">
        <v>216</v>
      </c>
      <c r="F44" s="6">
        <f>G40/1000</f>
        <v>0.61107954545454546</v>
      </c>
    </row>
    <row r="45" spans="1:9" ht="15" customHeight="1" x14ac:dyDescent="0.25">
      <c r="B45" s="12" t="s">
        <v>217</v>
      </c>
      <c r="C45" s="12">
        <f>D31/1000</f>
        <v>0.8277049180327869</v>
      </c>
      <c r="E45" s="12" t="s">
        <v>217</v>
      </c>
      <c r="F45" s="6">
        <f>H39/1000</f>
        <v>0.45954545454545453</v>
      </c>
    </row>
    <row r="46" spans="1:9" ht="15" customHeight="1" x14ac:dyDescent="0.25">
      <c r="B46" s="12" t="s">
        <v>218</v>
      </c>
      <c r="C46" s="12">
        <f>E31/1000</f>
        <v>1.3352459016393439</v>
      </c>
      <c r="E46" s="12" t="s">
        <v>218</v>
      </c>
      <c r="F46" s="6">
        <f>AVERAGE(I39:I40)/1000</f>
        <v>0.15801136363636362</v>
      </c>
    </row>
    <row r="47" spans="1:9" ht="15" customHeight="1" x14ac:dyDescent="0.25">
      <c r="A47" s="6" t="s">
        <v>221</v>
      </c>
      <c r="C47" s="6">
        <f>AVERAGE(C43:C46)</f>
        <v>1.3153278688524588</v>
      </c>
      <c r="D47" s="10"/>
      <c r="E47" s="10"/>
      <c r="F47" s="10">
        <f t="shared" ref="D47:F47" si="22">AVERAGE(F43:F46)</f>
        <v>0.38450284090909087</v>
      </c>
    </row>
    <row r="48" spans="1:9" ht="15" customHeight="1" x14ac:dyDescent="0.25">
      <c r="A48" s="6" t="s">
        <v>222</v>
      </c>
      <c r="C48" s="6">
        <f>_xlfn.STDEV.P(C43:C46)</f>
        <v>0.76485504183307096</v>
      </c>
      <c r="D48" s="10"/>
      <c r="E48" s="10"/>
      <c r="F48" s="10">
        <f t="shared" ref="D48:F48" si="23">_xlfn.STDEV.P(F43:F46)</f>
        <v>0.16875350267542502</v>
      </c>
    </row>
    <row r="49" spans="2:6" ht="15" customHeight="1" x14ac:dyDescent="0.25">
      <c r="B49" s="15" t="s">
        <v>223</v>
      </c>
      <c r="C49" s="14"/>
      <c r="E49" s="15" t="s">
        <v>224</v>
      </c>
      <c r="F49" s="14"/>
    </row>
  </sheetData>
  <mergeCells count="2">
    <mergeCell ref="B49:C49"/>
    <mergeCell ref="E49:F49"/>
  </mergeCells>
  <phoneticPr fontId="3" type="noConversion"/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65"/>
  <sheetViews>
    <sheetView workbookViewId="0"/>
  </sheetViews>
  <sheetFormatPr defaultColWidth="9.1796875" defaultRowHeight="15" customHeight="1" x14ac:dyDescent="0.25"/>
  <cols>
    <col min="1" max="1" width="17.1796875" customWidth="1"/>
    <col min="2" max="2" width="5.81640625" customWidth="1"/>
    <col min="3" max="3" width="9.1796875" customWidth="1"/>
    <col min="4" max="4" width="8.81640625" customWidth="1"/>
    <col min="5" max="5" width="22" customWidth="1"/>
  </cols>
  <sheetData>
    <row r="1" spans="1:5" ht="15" customHeight="1" x14ac:dyDescent="0.25">
      <c r="A1" t="s">
        <v>77</v>
      </c>
    </row>
    <row r="3" spans="1:5" ht="15" customHeight="1" x14ac:dyDescent="0.25">
      <c r="A3" t="s">
        <v>78</v>
      </c>
    </row>
    <row r="5" spans="1:5" ht="15" customHeight="1" x14ac:dyDescent="0.25">
      <c r="A5" t="s">
        <v>79</v>
      </c>
      <c r="B5" t="s">
        <v>80</v>
      </c>
      <c r="C5" t="s">
        <v>81</v>
      </c>
      <c r="D5" t="s">
        <v>16</v>
      </c>
      <c r="E5" t="s">
        <v>82</v>
      </c>
    </row>
    <row r="6" spans="1:5" ht="15" customHeight="1" x14ac:dyDescent="0.25">
      <c r="A6" s="1" t="s">
        <v>6</v>
      </c>
      <c r="B6" s="1" t="s">
        <v>83</v>
      </c>
      <c r="C6" s="1" t="s">
        <v>84</v>
      </c>
      <c r="D6" s="1" t="s">
        <v>17</v>
      </c>
      <c r="E6" s="2">
        <v>0.32269999999999999</v>
      </c>
    </row>
    <row r="7" spans="1:5" ht="15" customHeight="1" x14ac:dyDescent="0.25">
      <c r="A7" s="1" t="s">
        <v>6</v>
      </c>
      <c r="B7" s="1" t="s">
        <v>85</v>
      </c>
      <c r="C7" s="1" t="s">
        <v>84</v>
      </c>
      <c r="D7" s="1" t="s">
        <v>27</v>
      </c>
      <c r="E7" s="2">
        <v>0.1726</v>
      </c>
    </row>
    <row r="8" spans="1:5" ht="15" customHeight="1" x14ac:dyDescent="0.25">
      <c r="A8" s="1" t="s">
        <v>6</v>
      </c>
      <c r="B8" s="1" t="s">
        <v>86</v>
      </c>
      <c r="C8" s="1" t="s">
        <v>84</v>
      </c>
      <c r="D8" s="1" t="s">
        <v>37</v>
      </c>
      <c r="E8" s="2">
        <v>8.5300000000000001E-2</v>
      </c>
    </row>
    <row r="9" spans="1:5" ht="15" customHeight="1" x14ac:dyDescent="0.25">
      <c r="A9" s="1" t="s">
        <v>6</v>
      </c>
      <c r="B9" s="1" t="s">
        <v>87</v>
      </c>
      <c r="C9" s="1" t="s">
        <v>84</v>
      </c>
      <c r="D9" s="1" t="s">
        <v>47</v>
      </c>
      <c r="E9" s="2">
        <v>0.12920000000000001</v>
      </c>
    </row>
    <row r="10" spans="1:5" ht="15" customHeight="1" x14ac:dyDescent="0.25">
      <c r="A10" s="1" t="s">
        <v>6</v>
      </c>
      <c r="B10" s="1" t="s">
        <v>88</v>
      </c>
      <c r="C10" s="1" t="s">
        <v>84</v>
      </c>
      <c r="D10" s="1" t="s">
        <v>57</v>
      </c>
      <c r="E10" s="2">
        <v>0.92510000000000003</v>
      </c>
    </row>
    <row r="11" spans="1:5" ht="15" customHeight="1" x14ac:dyDescent="0.25">
      <c r="A11" s="1" t="s">
        <v>6</v>
      </c>
      <c r="B11" s="1" t="s">
        <v>89</v>
      </c>
      <c r="C11" s="1" t="s">
        <v>84</v>
      </c>
      <c r="D11" s="1" t="s">
        <v>67</v>
      </c>
      <c r="E11" s="2">
        <v>0.76060000000000005</v>
      </c>
    </row>
    <row r="12" spans="1:5" ht="15" customHeight="1" x14ac:dyDescent="0.25">
      <c r="A12" s="1" t="s">
        <v>6</v>
      </c>
      <c r="B12" s="1" t="s">
        <v>90</v>
      </c>
      <c r="C12" s="1" t="s">
        <v>84</v>
      </c>
      <c r="D12" s="1" t="s">
        <v>18</v>
      </c>
      <c r="E12" s="2">
        <v>0.59330000000000005</v>
      </c>
    </row>
    <row r="13" spans="1:5" ht="15" customHeight="1" x14ac:dyDescent="0.25">
      <c r="A13" s="1" t="s">
        <v>6</v>
      </c>
      <c r="B13" s="1" t="s">
        <v>91</v>
      </c>
      <c r="C13" s="1" t="s">
        <v>84</v>
      </c>
      <c r="D13" s="1" t="s">
        <v>28</v>
      </c>
      <c r="E13" s="2">
        <v>0.20019999999999999</v>
      </c>
    </row>
    <row r="14" spans="1:5" ht="15" customHeight="1" x14ac:dyDescent="0.25">
      <c r="A14" s="1" t="s">
        <v>6</v>
      </c>
      <c r="B14" s="1" t="s">
        <v>92</v>
      </c>
      <c r="C14" s="1" t="s">
        <v>84</v>
      </c>
      <c r="D14" s="1" t="s">
        <v>38</v>
      </c>
      <c r="E14" s="2">
        <v>8.4199999999999997E-2</v>
      </c>
    </row>
    <row r="15" spans="1:5" ht="15" customHeight="1" x14ac:dyDescent="0.25">
      <c r="A15" s="1" t="s">
        <v>6</v>
      </c>
      <c r="B15" s="1" t="s">
        <v>93</v>
      </c>
      <c r="C15" s="1" t="s">
        <v>84</v>
      </c>
      <c r="D15" s="1" t="s">
        <v>48</v>
      </c>
      <c r="E15" s="2">
        <v>9.1200000000000003E-2</v>
      </c>
    </row>
    <row r="16" spans="1:5" ht="15" customHeight="1" x14ac:dyDescent="0.25">
      <c r="A16" s="1" t="s">
        <v>6</v>
      </c>
      <c r="B16" s="1" t="s">
        <v>94</v>
      </c>
      <c r="C16" s="1" t="s">
        <v>84</v>
      </c>
      <c r="D16" s="1" t="s">
        <v>58</v>
      </c>
      <c r="E16" s="2">
        <v>0.62980000000000003</v>
      </c>
    </row>
    <row r="17" spans="1:5" ht="15" customHeight="1" x14ac:dyDescent="0.25">
      <c r="A17" s="1" t="s">
        <v>6</v>
      </c>
      <c r="B17" s="1" t="s">
        <v>95</v>
      </c>
      <c r="C17" s="1" t="s">
        <v>84</v>
      </c>
      <c r="D17" s="1" t="s">
        <v>68</v>
      </c>
      <c r="E17" s="2">
        <v>0.5554</v>
      </c>
    </row>
    <row r="18" spans="1:5" ht="15" customHeight="1" x14ac:dyDescent="0.25">
      <c r="A18" s="1" t="s">
        <v>6</v>
      </c>
      <c r="B18" s="1" t="s">
        <v>96</v>
      </c>
      <c r="C18" s="1" t="s">
        <v>84</v>
      </c>
      <c r="D18" s="1" t="s">
        <v>19</v>
      </c>
      <c r="E18" s="2">
        <v>0.36020000000000002</v>
      </c>
    </row>
    <row r="19" spans="1:5" ht="15" customHeight="1" x14ac:dyDescent="0.25">
      <c r="A19" s="1" t="s">
        <v>6</v>
      </c>
      <c r="B19" s="1" t="s">
        <v>97</v>
      </c>
      <c r="C19" s="1" t="s">
        <v>84</v>
      </c>
      <c r="D19" s="1" t="s">
        <v>29</v>
      </c>
      <c r="E19" s="2">
        <v>9.11E-2</v>
      </c>
    </row>
    <row r="20" spans="1:5" ht="15" customHeight="1" x14ac:dyDescent="0.25">
      <c r="A20" s="1" t="s">
        <v>6</v>
      </c>
      <c r="B20" s="1" t="s">
        <v>98</v>
      </c>
      <c r="C20" s="1" t="s">
        <v>84</v>
      </c>
      <c r="D20" s="1" t="s">
        <v>39</v>
      </c>
      <c r="E20" s="2">
        <v>5.3199999999999997E-2</v>
      </c>
    </row>
    <row r="21" spans="1:5" ht="15" customHeight="1" x14ac:dyDescent="0.25">
      <c r="A21" s="1" t="s">
        <v>6</v>
      </c>
      <c r="B21" s="1" t="s">
        <v>99</v>
      </c>
      <c r="C21" s="1" t="s">
        <v>84</v>
      </c>
      <c r="D21" s="1" t="s">
        <v>49</v>
      </c>
      <c r="E21" s="2">
        <v>0.18390000000000001</v>
      </c>
    </row>
    <row r="22" spans="1:5" ht="12.5" x14ac:dyDescent="0.25">
      <c r="A22" s="1" t="s">
        <v>6</v>
      </c>
      <c r="B22" s="1" t="s">
        <v>100</v>
      </c>
      <c r="C22" s="1" t="s">
        <v>84</v>
      </c>
      <c r="D22" s="1" t="s">
        <v>59</v>
      </c>
      <c r="E22" s="2">
        <v>0.35060000000000002</v>
      </c>
    </row>
    <row r="23" spans="1:5" ht="12.5" x14ac:dyDescent="0.25">
      <c r="A23" s="1" t="s">
        <v>6</v>
      </c>
      <c r="B23" s="1" t="s">
        <v>101</v>
      </c>
      <c r="C23" s="1" t="s">
        <v>84</v>
      </c>
      <c r="D23" s="1" t="s">
        <v>69</v>
      </c>
      <c r="E23" s="3">
        <v>0.45500000000000002</v>
      </c>
    </row>
    <row r="24" spans="1:5" ht="12.5" x14ac:dyDescent="0.25">
      <c r="A24" s="1" t="s">
        <v>6</v>
      </c>
      <c r="B24" s="1" t="s">
        <v>102</v>
      </c>
      <c r="C24" s="1" t="s">
        <v>84</v>
      </c>
      <c r="D24" s="1" t="s">
        <v>20</v>
      </c>
      <c r="E24" s="3">
        <v>0.42899999999999999</v>
      </c>
    </row>
    <row r="25" spans="1:5" ht="12.5" x14ac:dyDescent="0.25">
      <c r="A25" s="1" t="s">
        <v>6</v>
      </c>
      <c r="B25" s="1" t="s">
        <v>103</v>
      </c>
      <c r="C25" s="1" t="s">
        <v>84</v>
      </c>
      <c r="D25" s="1" t="s">
        <v>30</v>
      </c>
      <c r="E25" s="2">
        <v>0.35770000000000002</v>
      </c>
    </row>
    <row r="26" spans="1:5" ht="12.5" x14ac:dyDescent="0.25">
      <c r="A26" s="1" t="s">
        <v>6</v>
      </c>
      <c r="B26" s="1" t="s">
        <v>104</v>
      </c>
      <c r="C26" s="1" t="s">
        <v>84</v>
      </c>
      <c r="D26" s="1" t="s">
        <v>40</v>
      </c>
      <c r="E26" s="2">
        <v>0.42349999999999999</v>
      </c>
    </row>
    <row r="27" spans="1:5" ht="12.5" x14ac:dyDescent="0.25">
      <c r="A27" s="1" t="s">
        <v>6</v>
      </c>
      <c r="B27" s="1" t="s">
        <v>105</v>
      </c>
      <c r="C27" s="1" t="s">
        <v>84</v>
      </c>
      <c r="D27" s="1" t="s">
        <v>50</v>
      </c>
      <c r="E27" s="2">
        <v>9.4899999999999998E-2</v>
      </c>
    </row>
    <row r="28" spans="1:5" ht="12.5" x14ac:dyDescent="0.25">
      <c r="A28" s="1" t="s">
        <v>6</v>
      </c>
      <c r="B28" s="1" t="s">
        <v>106</v>
      </c>
      <c r="C28" s="1" t="s">
        <v>84</v>
      </c>
      <c r="D28" s="1" t="s">
        <v>60</v>
      </c>
      <c r="E28" s="2">
        <v>0.1893</v>
      </c>
    </row>
    <row r="29" spans="1:5" ht="12.5" x14ac:dyDescent="0.25">
      <c r="A29" s="1" t="s">
        <v>6</v>
      </c>
      <c r="B29" s="1" t="s">
        <v>107</v>
      </c>
      <c r="C29" s="1" t="s">
        <v>84</v>
      </c>
      <c r="D29" s="1" t="s">
        <v>70</v>
      </c>
      <c r="E29" s="3">
        <v>0.41099999999999998</v>
      </c>
    </row>
    <row r="30" spans="1:5" ht="12.5" x14ac:dyDescent="0.25">
      <c r="A30" s="1" t="s">
        <v>6</v>
      </c>
      <c r="B30" s="1" t="s">
        <v>108</v>
      </c>
      <c r="C30" s="1" t="s">
        <v>84</v>
      </c>
      <c r="D30" s="1" t="s">
        <v>21</v>
      </c>
      <c r="E30" s="2">
        <v>0.28120000000000001</v>
      </c>
    </row>
    <row r="31" spans="1:5" ht="12.5" x14ac:dyDescent="0.25">
      <c r="A31" s="1" t="s">
        <v>6</v>
      </c>
      <c r="B31" s="1" t="s">
        <v>109</v>
      </c>
      <c r="C31" s="1" t="s">
        <v>84</v>
      </c>
      <c r="D31" s="1" t="s">
        <v>31</v>
      </c>
      <c r="E31" s="2">
        <v>0.21929999999999999</v>
      </c>
    </row>
    <row r="32" spans="1:5" ht="12.5" x14ac:dyDescent="0.25">
      <c r="A32" s="1" t="s">
        <v>6</v>
      </c>
      <c r="B32" s="1" t="s">
        <v>110</v>
      </c>
      <c r="C32" s="1" t="s">
        <v>84</v>
      </c>
      <c r="D32" s="1" t="s">
        <v>41</v>
      </c>
      <c r="E32" s="2">
        <v>5.4800000000000001E-2</v>
      </c>
    </row>
    <row r="33" spans="1:5" ht="12.5" x14ac:dyDescent="0.25">
      <c r="A33" s="1" t="s">
        <v>6</v>
      </c>
      <c r="B33" s="1" t="s">
        <v>111</v>
      </c>
      <c r="C33" s="1" t="s">
        <v>84</v>
      </c>
      <c r="D33" s="1" t="s">
        <v>51</v>
      </c>
      <c r="E33" s="2">
        <v>0.1037</v>
      </c>
    </row>
    <row r="34" spans="1:5" ht="12.5" x14ac:dyDescent="0.25">
      <c r="A34" s="1" t="s">
        <v>6</v>
      </c>
      <c r="B34" s="1" t="s">
        <v>112</v>
      </c>
      <c r="C34" s="1" t="s">
        <v>84</v>
      </c>
      <c r="D34" s="1" t="s">
        <v>61</v>
      </c>
      <c r="E34" s="3">
        <v>0.183</v>
      </c>
    </row>
    <row r="35" spans="1:5" ht="12.5" x14ac:dyDescent="0.25">
      <c r="A35" s="1" t="s">
        <v>6</v>
      </c>
      <c r="B35" s="1" t="s">
        <v>113</v>
      </c>
      <c r="C35" s="1" t="s">
        <v>84</v>
      </c>
      <c r="D35" s="1" t="s">
        <v>71</v>
      </c>
      <c r="E35" s="2">
        <v>0.39069999999999999</v>
      </c>
    </row>
    <row r="36" spans="1:5" ht="12.5" x14ac:dyDescent="0.25">
      <c r="A36" s="1" t="s">
        <v>6</v>
      </c>
      <c r="B36" s="1" t="s">
        <v>114</v>
      </c>
      <c r="C36" s="1" t="s">
        <v>84</v>
      </c>
      <c r="D36" s="1" t="s">
        <v>22</v>
      </c>
      <c r="E36" s="2">
        <v>0.22309999999999999</v>
      </c>
    </row>
    <row r="37" spans="1:5" ht="12.5" x14ac:dyDescent="0.25">
      <c r="A37" s="1" t="s">
        <v>6</v>
      </c>
      <c r="B37" s="1" t="s">
        <v>115</v>
      </c>
      <c r="C37" s="1" t="s">
        <v>84</v>
      </c>
      <c r="D37" s="1" t="s">
        <v>32</v>
      </c>
      <c r="E37" s="2">
        <v>0.21920000000000001</v>
      </c>
    </row>
    <row r="38" spans="1:5" ht="12.5" x14ac:dyDescent="0.25">
      <c r="A38" s="1" t="s">
        <v>6</v>
      </c>
      <c r="B38" s="1" t="s">
        <v>116</v>
      </c>
      <c r="C38" s="1" t="s">
        <v>84</v>
      </c>
      <c r="D38" s="1" t="s">
        <v>42</v>
      </c>
      <c r="E38" s="2">
        <v>6.7199999999999996E-2</v>
      </c>
    </row>
    <row r="39" spans="1:5" ht="12.5" x14ac:dyDescent="0.25">
      <c r="A39" s="1" t="s">
        <v>6</v>
      </c>
      <c r="B39" s="1" t="s">
        <v>117</v>
      </c>
      <c r="C39" s="1" t="s">
        <v>84</v>
      </c>
      <c r="D39" s="1" t="s">
        <v>52</v>
      </c>
      <c r="E39" s="2">
        <v>4.4400000000000002E-2</v>
      </c>
    </row>
    <row r="40" spans="1:5" ht="12.5" x14ac:dyDescent="0.25">
      <c r="A40" s="1" t="s">
        <v>6</v>
      </c>
      <c r="B40" s="1" t="s">
        <v>118</v>
      </c>
      <c r="C40" s="1" t="s">
        <v>84</v>
      </c>
      <c r="D40" s="1" t="s">
        <v>62</v>
      </c>
      <c r="E40" s="2">
        <v>0.39369999999999999</v>
      </c>
    </row>
    <row r="41" spans="1:5" ht="12.5" x14ac:dyDescent="0.25">
      <c r="A41" s="1" t="s">
        <v>6</v>
      </c>
      <c r="B41" s="1" t="s">
        <v>119</v>
      </c>
      <c r="C41" s="1" t="s">
        <v>84</v>
      </c>
      <c r="D41" s="1" t="s">
        <v>72</v>
      </c>
      <c r="E41" s="2">
        <v>0.34050000000000002</v>
      </c>
    </row>
    <row r="42" spans="1:5" ht="12.5" x14ac:dyDescent="0.25">
      <c r="A42" s="1" t="s">
        <v>6</v>
      </c>
      <c r="B42" s="1" t="s">
        <v>120</v>
      </c>
      <c r="C42" s="1" t="s">
        <v>84</v>
      </c>
      <c r="D42" s="1" t="s">
        <v>23</v>
      </c>
      <c r="E42" s="2">
        <v>0.36930000000000002</v>
      </c>
    </row>
    <row r="43" spans="1:5" ht="12.5" x14ac:dyDescent="0.25">
      <c r="A43" s="1" t="s">
        <v>6</v>
      </c>
      <c r="B43" s="1" t="s">
        <v>121</v>
      </c>
      <c r="C43" s="1" t="s">
        <v>84</v>
      </c>
      <c r="D43" s="1" t="s">
        <v>33</v>
      </c>
      <c r="E43" s="4">
        <v>0.86</v>
      </c>
    </row>
    <row r="44" spans="1:5" ht="12.5" x14ac:dyDescent="0.25">
      <c r="A44" s="1" t="s">
        <v>6</v>
      </c>
      <c r="B44" s="1" t="s">
        <v>122</v>
      </c>
      <c r="C44" s="1" t="s">
        <v>84</v>
      </c>
      <c r="D44" s="1" t="s">
        <v>43</v>
      </c>
      <c r="E44" s="2">
        <v>5.3800000000000001E-2</v>
      </c>
    </row>
    <row r="45" spans="1:5" ht="12.5" x14ac:dyDescent="0.25">
      <c r="A45" s="1" t="s">
        <v>6</v>
      </c>
      <c r="B45" s="1" t="s">
        <v>123</v>
      </c>
      <c r="C45" s="1" t="s">
        <v>84</v>
      </c>
      <c r="D45" s="1" t="s">
        <v>53</v>
      </c>
      <c r="E45" s="2">
        <v>0.1711</v>
      </c>
    </row>
    <row r="46" spans="1:5" ht="12.5" x14ac:dyDescent="0.25">
      <c r="A46" s="1" t="s">
        <v>6</v>
      </c>
      <c r="B46" s="1" t="s">
        <v>124</v>
      </c>
      <c r="C46" s="1" t="s">
        <v>84</v>
      </c>
      <c r="D46" s="1" t="s">
        <v>63</v>
      </c>
      <c r="E46" s="3">
        <v>9.8000000000000004E-2</v>
      </c>
    </row>
    <row r="47" spans="1:5" ht="12.5" x14ac:dyDescent="0.25">
      <c r="A47" s="1" t="s">
        <v>6</v>
      </c>
      <c r="B47" s="1" t="s">
        <v>125</v>
      </c>
      <c r="C47" s="1" t="s">
        <v>84</v>
      </c>
      <c r="D47" s="1" t="s">
        <v>73</v>
      </c>
      <c r="E47" s="2">
        <v>9.1200000000000003E-2</v>
      </c>
    </row>
    <row r="48" spans="1:5" ht="12.5" x14ac:dyDescent="0.25">
      <c r="A48" s="1" t="s">
        <v>6</v>
      </c>
      <c r="B48" s="1" t="s">
        <v>126</v>
      </c>
      <c r="C48" s="1" t="s">
        <v>84</v>
      </c>
      <c r="D48" s="1" t="s">
        <v>24</v>
      </c>
      <c r="E48" s="2">
        <v>0.18010000000000001</v>
      </c>
    </row>
    <row r="49" spans="1:5" ht="12.5" x14ac:dyDescent="0.25">
      <c r="A49" s="1" t="s">
        <v>6</v>
      </c>
      <c r="B49" s="1" t="s">
        <v>127</v>
      </c>
      <c r="C49" s="1" t="s">
        <v>84</v>
      </c>
      <c r="D49" s="1" t="s">
        <v>34</v>
      </c>
      <c r="E49" s="2">
        <v>0.13469999999999999</v>
      </c>
    </row>
    <row r="50" spans="1:5" ht="12.5" x14ac:dyDescent="0.25">
      <c r="A50" s="1" t="s">
        <v>6</v>
      </c>
      <c r="B50" s="1" t="s">
        <v>128</v>
      </c>
      <c r="C50" s="1" t="s">
        <v>84</v>
      </c>
      <c r="D50" s="1" t="s">
        <v>44</v>
      </c>
      <c r="E50" s="2">
        <v>4.82E-2</v>
      </c>
    </row>
    <row r="51" spans="1:5" ht="12.5" x14ac:dyDescent="0.25">
      <c r="A51" s="1" t="s">
        <v>6</v>
      </c>
      <c r="B51" s="1" t="s">
        <v>129</v>
      </c>
      <c r="C51" s="1" t="s">
        <v>84</v>
      </c>
      <c r="D51" s="1" t="s">
        <v>54</v>
      </c>
      <c r="E51" s="2">
        <v>3.9800000000000002E-2</v>
      </c>
    </row>
    <row r="52" spans="1:5" ht="12.5" x14ac:dyDescent="0.25">
      <c r="A52" s="1" t="s">
        <v>6</v>
      </c>
      <c r="B52" s="1" t="s">
        <v>130</v>
      </c>
      <c r="C52" s="1" t="s">
        <v>84</v>
      </c>
      <c r="D52" s="1" t="s">
        <v>64</v>
      </c>
      <c r="E52" s="2">
        <v>4.2700000000000002E-2</v>
      </c>
    </row>
    <row r="53" spans="1:5" ht="12.5" x14ac:dyDescent="0.25">
      <c r="A53" s="1" t="s">
        <v>6</v>
      </c>
      <c r="B53" s="1" t="s">
        <v>131</v>
      </c>
      <c r="C53" s="1" t="s">
        <v>84</v>
      </c>
      <c r="D53" s="1" t="s">
        <v>74</v>
      </c>
      <c r="E53" s="2">
        <v>5.4199999999999998E-2</v>
      </c>
    </row>
    <row r="54" spans="1:5" ht="12.5" x14ac:dyDescent="0.25">
      <c r="A54" s="1" t="s">
        <v>6</v>
      </c>
      <c r="B54" s="1" t="s">
        <v>132</v>
      </c>
      <c r="C54" s="1" t="s">
        <v>84</v>
      </c>
      <c r="D54" s="1" t="s">
        <v>25</v>
      </c>
      <c r="E54" s="3">
        <v>0.245</v>
      </c>
    </row>
    <row r="55" spans="1:5" ht="12.5" x14ac:dyDescent="0.25">
      <c r="A55" s="1" t="s">
        <v>6</v>
      </c>
      <c r="B55" s="1" t="s">
        <v>133</v>
      </c>
      <c r="C55" s="1" t="s">
        <v>84</v>
      </c>
      <c r="D55" s="1" t="s">
        <v>35</v>
      </c>
      <c r="E55" s="3">
        <v>0.45800000000000002</v>
      </c>
    </row>
    <row r="56" spans="1:5" ht="12.5" x14ac:dyDescent="0.25">
      <c r="A56" s="1" t="s">
        <v>6</v>
      </c>
      <c r="B56" s="1" t="s">
        <v>134</v>
      </c>
      <c r="C56" s="1" t="s">
        <v>84</v>
      </c>
      <c r="D56" s="1" t="s">
        <v>45</v>
      </c>
      <c r="E56" s="2">
        <v>3.4599999999999999E-2</v>
      </c>
    </row>
    <row r="57" spans="1:5" ht="12.5" x14ac:dyDescent="0.25">
      <c r="A57" s="1" t="s">
        <v>6</v>
      </c>
      <c r="B57" s="1" t="s">
        <v>135</v>
      </c>
      <c r="C57" s="1" t="s">
        <v>84</v>
      </c>
      <c r="D57" s="1" t="s">
        <v>55</v>
      </c>
      <c r="E57" s="3">
        <v>3.9E-2</v>
      </c>
    </row>
    <row r="58" spans="1:5" ht="12.5" x14ac:dyDescent="0.25">
      <c r="A58" s="1" t="s">
        <v>6</v>
      </c>
      <c r="B58" s="1" t="s">
        <v>136</v>
      </c>
      <c r="C58" s="1" t="s">
        <v>84</v>
      </c>
      <c r="D58" s="1" t="s">
        <v>65</v>
      </c>
      <c r="E58" s="2">
        <v>3.56E-2</v>
      </c>
    </row>
    <row r="59" spans="1:5" ht="12.5" x14ac:dyDescent="0.25">
      <c r="A59" s="1" t="s">
        <v>6</v>
      </c>
      <c r="B59" s="1" t="s">
        <v>137</v>
      </c>
      <c r="C59" s="1" t="s">
        <v>84</v>
      </c>
      <c r="D59" s="1" t="s">
        <v>75</v>
      </c>
      <c r="E59" s="2">
        <v>3.9600000000000003E-2</v>
      </c>
    </row>
    <row r="60" spans="1:5" ht="12.5" x14ac:dyDescent="0.25">
      <c r="A60" s="1" t="s">
        <v>6</v>
      </c>
      <c r="B60" s="1" t="s">
        <v>138</v>
      </c>
      <c r="C60" s="1" t="s">
        <v>84</v>
      </c>
      <c r="D60" s="1" t="s">
        <v>26</v>
      </c>
      <c r="E60" s="2">
        <v>4.1200000000000001E-2</v>
      </c>
    </row>
    <row r="61" spans="1:5" ht="12.5" x14ac:dyDescent="0.25">
      <c r="A61" s="1" t="s">
        <v>6</v>
      </c>
      <c r="B61" s="1" t="s">
        <v>139</v>
      </c>
      <c r="C61" s="1" t="s">
        <v>84</v>
      </c>
      <c r="D61" s="1" t="s">
        <v>36</v>
      </c>
      <c r="E61" s="3">
        <v>3.5999999999999997E-2</v>
      </c>
    </row>
    <row r="62" spans="1:5" ht="12.5" x14ac:dyDescent="0.25">
      <c r="A62" s="1" t="s">
        <v>6</v>
      </c>
      <c r="B62" s="1" t="s">
        <v>140</v>
      </c>
      <c r="C62" s="1" t="s">
        <v>84</v>
      </c>
      <c r="D62" s="1" t="s">
        <v>46</v>
      </c>
      <c r="E62" s="2">
        <v>3.6700000000000003E-2</v>
      </c>
    </row>
    <row r="63" spans="1:5" ht="12.5" x14ac:dyDescent="0.25">
      <c r="A63" s="1" t="s">
        <v>6</v>
      </c>
      <c r="B63" s="1" t="s">
        <v>141</v>
      </c>
      <c r="C63" s="1" t="s">
        <v>84</v>
      </c>
      <c r="D63" s="1" t="s">
        <v>56</v>
      </c>
      <c r="E63" s="2">
        <v>3.1899999999999998E-2</v>
      </c>
    </row>
    <row r="64" spans="1:5" ht="12.5" x14ac:dyDescent="0.25">
      <c r="A64" s="1" t="s">
        <v>6</v>
      </c>
      <c r="B64" s="1" t="s">
        <v>142</v>
      </c>
      <c r="C64" s="1" t="s">
        <v>84</v>
      </c>
      <c r="D64" s="1" t="s">
        <v>66</v>
      </c>
      <c r="E64" s="3">
        <v>3.7999999999999999E-2</v>
      </c>
    </row>
    <row r="65" spans="1:5" ht="12.5" x14ac:dyDescent="0.25">
      <c r="A65" s="1" t="s">
        <v>6</v>
      </c>
      <c r="B65" s="1" t="s">
        <v>143</v>
      </c>
      <c r="C65" s="1" t="s">
        <v>84</v>
      </c>
      <c r="D65" s="1" t="s">
        <v>76</v>
      </c>
      <c r="E65" s="2">
        <v>7.6200000000000004E-2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4"/>
  <sheetViews>
    <sheetView workbookViewId="0"/>
  </sheetViews>
  <sheetFormatPr defaultColWidth="9.1796875" defaultRowHeight="15" customHeight="1" x14ac:dyDescent="0.25"/>
  <sheetData>
    <row r="1" spans="1:5" ht="15" customHeight="1" x14ac:dyDescent="0.25">
      <c r="A1" t="s">
        <v>144</v>
      </c>
    </row>
    <row r="3" spans="1:5" ht="15" customHeight="1" x14ac:dyDescent="0.25">
      <c r="B3" t="s">
        <v>145</v>
      </c>
      <c r="E3" t="s">
        <v>146</v>
      </c>
    </row>
    <row r="4" spans="1:5" ht="15" customHeight="1" x14ac:dyDescent="0.25">
      <c r="A4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796875" defaultRowHeight="15" customHeight="1" x14ac:dyDescent="0.25"/>
  <cols>
    <col min="1" max="1" width="19.26953125" customWidth="1"/>
    <col min="2" max="2" width="16.54296875" customWidth="1"/>
    <col min="4" max="4" width="2" customWidth="1"/>
    <col min="5" max="5" width="54.7265625" customWidth="1"/>
  </cols>
  <sheetData>
    <row r="1" spans="1:5" ht="15" customHeight="1" x14ac:dyDescent="0.25">
      <c r="A1" t="s">
        <v>147</v>
      </c>
    </row>
    <row r="3" spans="1:5" ht="15" customHeight="1" x14ac:dyDescent="0.25">
      <c r="B3" t="s">
        <v>148</v>
      </c>
      <c r="E3" t="s">
        <v>1</v>
      </c>
    </row>
    <row r="4" spans="1:5" ht="15" customHeight="1" x14ac:dyDescent="0.25">
      <c r="B4" t="s">
        <v>149</v>
      </c>
    </row>
    <row r="5" spans="1:5" ht="15" customHeight="1" x14ac:dyDescent="0.25">
      <c r="B5" t="s">
        <v>145</v>
      </c>
      <c r="E5" t="s">
        <v>150</v>
      </c>
    </row>
    <row r="6" spans="1:5" ht="15" customHeight="1" x14ac:dyDescent="0.25">
      <c r="B6" t="s">
        <v>151</v>
      </c>
      <c r="E6" t="s">
        <v>2</v>
      </c>
    </row>
    <row r="7" spans="1:5" ht="15" customHeight="1" x14ac:dyDescent="0.25">
      <c r="B7" t="s">
        <v>152</v>
      </c>
      <c r="E7" t="s">
        <v>153</v>
      </c>
    </row>
    <row r="8" spans="1:5" ht="15" customHeight="1" x14ac:dyDescent="0.2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9"/>
  <sheetViews>
    <sheetView workbookViewId="0"/>
  </sheetViews>
  <sheetFormatPr defaultColWidth="9.1796875" defaultRowHeight="15" customHeight="1" x14ac:dyDescent="0.25"/>
  <cols>
    <col min="1" max="1" width="21.54296875" customWidth="1"/>
    <col min="2" max="2" width="29.453125" customWidth="1"/>
    <col min="3" max="3" width="22.26953125" customWidth="1"/>
    <col min="4" max="4" width="2" customWidth="1"/>
    <col min="5" max="5" width="32.26953125" customWidth="1"/>
  </cols>
  <sheetData>
    <row r="1" spans="1:5" ht="15" customHeight="1" x14ac:dyDescent="0.25">
      <c r="A1" t="s">
        <v>154</v>
      </c>
    </row>
    <row r="3" spans="1:5" ht="15" customHeight="1" x14ac:dyDescent="0.25">
      <c r="B3" t="s">
        <v>155</v>
      </c>
      <c r="E3" t="s">
        <v>156</v>
      </c>
    </row>
    <row r="4" spans="1:5" ht="15" customHeight="1" x14ac:dyDescent="0.25">
      <c r="B4" t="s">
        <v>157</v>
      </c>
      <c r="E4" t="s">
        <v>158</v>
      </c>
    </row>
    <row r="5" spans="1:5" ht="15" customHeight="1" x14ac:dyDescent="0.25">
      <c r="B5" t="s">
        <v>159</v>
      </c>
      <c r="E5" t="s">
        <v>160</v>
      </c>
    </row>
    <row r="6" spans="1:5" ht="15" customHeight="1" x14ac:dyDescent="0.25">
      <c r="B6" t="s">
        <v>161</v>
      </c>
      <c r="E6" t="s">
        <v>162</v>
      </c>
    </row>
    <row r="8" spans="1:5" ht="15" customHeight="1" x14ac:dyDescent="0.25">
      <c r="B8" t="s">
        <v>163</v>
      </c>
    </row>
    <row r="10" spans="1:5" ht="15" customHeight="1" x14ac:dyDescent="0.25">
      <c r="C10" t="s">
        <v>164</v>
      </c>
      <c r="E10" t="s">
        <v>165</v>
      </c>
    </row>
    <row r="11" spans="1:5" ht="15" customHeight="1" x14ac:dyDescent="0.25">
      <c r="C11" t="s">
        <v>166</v>
      </c>
      <c r="E11" t="s">
        <v>167</v>
      </c>
    </row>
    <row r="12" spans="1:5" ht="15" customHeight="1" x14ac:dyDescent="0.25">
      <c r="C12" t="s">
        <v>168</v>
      </c>
      <c r="E12" t="s">
        <v>169</v>
      </c>
    </row>
    <row r="13" spans="1:5" ht="15" customHeight="1" x14ac:dyDescent="0.25">
      <c r="C13" t="s">
        <v>170</v>
      </c>
      <c r="E13" t="s">
        <v>171</v>
      </c>
    </row>
    <row r="15" spans="1:5" ht="15" customHeight="1" x14ac:dyDescent="0.25">
      <c r="C15" t="s">
        <v>172</v>
      </c>
      <c r="E15" t="s">
        <v>160</v>
      </c>
    </row>
    <row r="16" spans="1:5" ht="15" customHeight="1" x14ac:dyDescent="0.25">
      <c r="C16" t="s">
        <v>173</v>
      </c>
      <c r="E16" t="s">
        <v>174</v>
      </c>
    </row>
    <row r="17" spans="3:5" ht="15" customHeight="1" x14ac:dyDescent="0.25">
      <c r="C17" t="s">
        <v>175</v>
      </c>
      <c r="E17" t="s">
        <v>160</v>
      </c>
    </row>
    <row r="18" spans="3:5" ht="15" customHeight="1" x14ac:dyDescent="0.25">
      <c r="C18" t="s">
        <v>176</v>
      </c>
      <c r="E18" t="s">
        <v>160</v>
      </c>
    </row>
    <row r="19" spans="3:5" ht="15" customHeight="1" x14ac:dyDescent="0.25">
      <c r="C19" t="s">
        <v>177</v>
      </c>
      <c r="E19" t="s">
        <v>160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796875" defaultRowHeight="15" customHeight="1" x14ac:dyDescent="0.25"/>
  <cols>
    <col min="1" max="1" width="19.7265625" customWidth="1"/>
    <col min="2" max="2" width="29.1796875" customWidth="1"/>
    <col min="4" max="4" width="2" customWidth="1"/>
    <col min="5" max="5" width="5.453125" customWidth="1"/>
  </cols>
  <sheetData>
    <row r="1" spans="1:5" ht="15" customHeight="1" x14ac:dyDescent="0.25">
      <c r="A1" t="s">
        <v>178</v>
      </c>
    </row>
    <row r="3" spans="1:5" ht="15" customHeight="1" x14ac:dyDescent="0.25">
      <c r="B3" t="s">
        <v>179</v>
      </c>
      <c r="E3" t="s">
        <v>180</v>
      </c>
    </row>
    <row r="4" spans="1:5" ht="15" customHeight="1" x14ac:dyDescent="0.25">
      <c r="B4" t="s">
        <v>181</v>
      </c>
      <c r="E4" t="s">
        <v>160</v>
      </c>
    </row>
    <row r="5" spans="1:5" ht="15" customHeight="1" x14ac:dyDescent="0.25">
      <c r="B5" t="s">
        <v>182</v>
      </c>
      <c r="E5" t="s">
        <v>174</v>
      </c>
    </row>
    <row r="7" spans="1:5" ht="15" customHeight="1" x14ac:dyDescent="0.25">
      <c r="A7" t="s">
        <v>4</v>
      </c>
    </row>
    <row r="9" spans="1:5" ht="15" customHeight="1" x14ac:dyDescent="0.25">
      <c r="B9" t="s">
        <v>183</v>
      </c>
      <c r="E9" t="s">
        <v>184</v>
      </c>
    </row>
    <row r="10" spans="1:5" ht="15" customHeight="1" x14ac:dyDescent="0.25">
      <c r="B10" t="s">
        <v>185</v>
      </c>
      <c r="E10" t="s">
        <v>174</v>
      </c>
    </row>
    <row r="11" spans="1:5" ht="15" customHeight="1" x14ac:dyDescent="0.25">
      <c r="B11" t="s">
        <v>186</v>
      </c>
      <c r="E11" t="s">
        <v>174</v>
      </c>
    </row>
    <row r="12" spans="1:5" ht="15" customHeight="1" x14ac:dyDescent="0.25">
      <c r="B12" t="s">
        <v>187</v>
      </c>
      <c r="E12" t="s">
        <v>188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2"/>
  <sheetViews>
    <sheetView workbookViewId="0"/>
  </sheetViews>
  <sheetFormatPr defaultColWidth="9.1796875" defaultRowHeight="15" customHeight="1" x14ac:dyDescent="0.25"/>
  <cols>
    <col min="1" max="1" width="8.7265625" customWidth="1"/>
    <col min="2" max="2" width="21.1796875" customWidth="1"/>
    <col min="3" max="3" width="58.54296875" customWidth="1"/>
    <col min="4" max="4" width="21.7265625" customWidth="1"/>
  </cols>
  <sheetData>
    <row r="1" spans="1:5" ht="15" customHeight="1" x14ac:dyDescent="0.25">
      <c r="A1" t="s">
        <v>189</v>
      </c>
    </row>
    <row r="3" spans="1:5" ht="15" customHeight="1" x14ac:dyDescent="0.25">
      <c r="B3" s="5" t="s">
        <v>190</v>
      </c>
      <c r="C3" s="5" t="s">
        <v>191</v>
      </c>
      <c r="D3" s="5" t="s">
        <v>192</v>
      </c>
      <c r="E3" s="5"/>
    </row>
    <row r="4" spans="1:5" ht="15" customHeight="1" x14ac:dyDescent="0.25">
      <c r="B4" t="s">
        <v>2</v>
      </c>
      <c r="C4" t="s">
        <v>193</v>
      </c>
    </row>
    <row r="5" spans="1:5" ht="15" customHeight="1" x14ac:dyDescent="0.25">
      <c r="B5" t="s">
        <v>2</v>
      </c>
      <c r="C5" t="s">
        <v>194</v>
      </c>
      <c r="D5" t="s">
        <v>195</v>
      </c>
    </row>
    <row r="6" spans="1:5" ht="15" customHeight="1" x14ac:dyDescent="0.25">
      <c r="B6" t="s">
        <v>2</v>
      </c>
      <c r="C6" t="s">
        <v>196</v>
      </c>
    </row>
    <row r="7" spans="1:5" ht="15" customHeight="1" x14ac:dyDescent="0.25">
      <c r="B7" t="s">
        <v>197</v>
      </c>
      <c r="C7" t="s">
        <v>198</v>
      </c>
      <c r="D7" t="s">
        <v>199</v>
      </c>
    </row>
    <row r="8" spans="1:5" ht="15" customHeight="1" x14ac:dyDescent="0.25">
      <c r="B8" t="s">
        <v>200</v>
      </c>
      <c r="C8" t="s">
        <v>201</v>
      </c>
    </row>
    <row r="9" spans="1:5" ht="15" customHeight="1" x14ac:dyDescent="0.25">
      <c r="B9" t="s">
        <v>200</v>
      </c>
      <c r="C9" t="s">
        <v>194</v>
      </c>
      <c r="D9" t="s">
        <v>202</v>
      </c>
    </row>
    <row r="10" spans="1:5" ht="15" customHeight="1" x14ac:dyDescent="0.25">
      <c r="B10" t="s">
        <v>203</v>
      </c>
      <c r="C10" t="s">
        <v>194</v>
      </c>
      <c r="D10" t="s">
        <v>195</v>
      </c>
    </row>
    <row r="11" spans="1:5" ht="15" customHeight="1" x14ac:dyDescent="0.25">
      <c r="B11" t="s">
        <v>204</v>
      </c>
      <c r="C11" t="s">
        <v>205</v>
      </c>
    </row>
    <row r="12" spans="1:5" ht="15" customHeight="1" x14ac:dyDescent="0.25">
      <c r="A12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796875" defaultRowHeight="15" customHeight="1" x14ac:dyDescent="0.25"/>
  <sheetData>
    <row r="1" spans="1:13" ht="15" customHeight="1" x14ac:dyDescent="0.25">
      <c r="A1" t="s">
        <v>155</v>
      </c>
      <c r="B1" t="s">
        <v>6</v>
      </c>
    </row>
    <row r="2" spans="1:13" ht="15" customHeight="1" x14ac:dyDescent="0.25">
      <c r="A2" t="s">
        <v>206</v>
      </c>
      <c r="B2" t="s">
        <v>207</v>
      </c>
    </row>
    <row r="4" spans="1:13" ht="15" customHeight="1" x14ac:dyDescent="0.25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25">
      <c r="A5" s="14" t="s">
        <v>8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13"/>
      <c r="M5" s="13"/>
    </row>
    <row r="6" spans="1:13" ht="15" customHeight="1" x14ac:dyDescent="0.25">
      <c r="A6" s="13"/>
      <c r="B6" s="8" t="s">
        <v>84</v>
      </c>
      <c r="C6" s="8" t="s">
        <v>84</v>
      </c>
      <c r="D6" s="8" t="s">
        <v>84</v>
      </c>
      <c r="E6" s="8" t="s">
        <v>84</v>
      </c>
      <c r="F6" s="8" t="s">
        <v>84</v>
      </c>
      <c r="G6" s="8" t="s">
        <v>84</v>
      </c>
      <c r="H6" s="8" t="s">
        <v>84</v>
      </c>
      <c r="I6" s="8" t="s">
        <v>84</v>
      </c>
      <c r="J6" s="8" t="s">
        <v>84</v>
      </c>
      <c r="K6" s="8" t="s">
        <v>84</v>
      </c>
      <c r="L6" s="13"/>
      <c r="M6" s="13"/>
    </row>
    <row r="7" spans="1:13" ht="15" customHeight="1" x14ac:dyDescent="0.25">
      <c r="A7" s="13"/>
      <c r="B7" s="9" t="s">
        <v>208</v>
      </c>
      <c r="C7" s="9" t="s">
        <v>208</v>
      </c>
      <c r="D7" s="9" t="s">
        <v>208</v>
      </c>
      <c r="E7" s="9" t="s">
        <v>208</v>
      </c>
      <c r="F7" s="9" t="s">
        <v>208</v>
      </c>
      <c r="G7" s="9" t="s">
        <v>208</v>
      </c>
      <c r="H7" s="9" t="s">
        <v>208</v>
      </c>
      <c r="I7" s="9" t="s">
        <v>208</v>
      </c>
      <c r="J7" s="9" t="s">
        <v>208</v>
      </c>
      <c r="K7" s="9" t="s">
        <v>208</v>
      </c>
      <c r="L7" s="13"/>
      <c r="M7" s="13"/>
    </row>
    <row r="8" spans="1:13" ht="15" customHeight="1" x14ac:dyDescent="0.25">
      <c r="A8" s="14" t="s">
        <v>9</v>
      </c>
      <c r="B8" s="7" t="s">
        <v>27</v>
      </c>
      <c r="C8" s="7" t="s">
        <v>28</v>
      </c>
      <c r="D8" s="7" t="s">
        <v>29</v>
      </c>
      <c r="E8" s="7" t="s">
        <v>30</v>
      </c>
      <c r="F8" s="7" t="s">
        <v>31</v>
      </c>
      <c r="G8" s="7" t="s">
        <v>32</v>
      </c>
      <c r="H8" s="7" t="s">
        <v>33</v>
      </c>
      <c r="I8" s="7" t="s">
        <v>34</v>
      </c>
      <c r="J8" s="7" t="s">
        <v>35</v>
      </c>
      <c r="K8" s="7" t="s">
        <v>36</v>
      </c>
      <c r="L8" s="13"/>
      <c r="M8" s="13"/>
    </row>
    <row r="9" spans="1:13" ht="15" customHeight="1" x14ac:dyDescent="0.25">
      <c r="A9" s="13"/>
      <c r="B9" s="8" t="s">
        <v>84</v>
      </c>
      <c r="C9" s="8" t="s">
        <v>84</v>
      </c>
      <c r="D9" s="8" t="s">
        <v>84</v>
      </c>
      <c r="E9" s="8" t="s">
        <v>84</v>
      </c>
      <c r="F9" s="8" t="s">
        <v>84</v>
      </c>
      <c r="G9" s="8" t="s">
        <v>84</v>
      </c>
      <c r="H9" s="8" t="s">
        <v>84</v>
      </c>
      <c r="I9" s="8" t="s">
        <v>84</v>
      </c>
      <c r="J9" s="8" t="s">
        <v>84</v>
      </c>
      <c r="K9" s="8" t="s">
        <v>84</v>
      </c>
      <c r="L9" s="13"/>
      <c r="M9" s="13"/>
    </row>
    <row r="10" spans="1:13" ht="15" customHeight="1" x14ac:dyDescent="0.25">
      <c r="A10" s="13"/>
      <c r="B10" s="9" t="s">
        <v>208</v>
      </c>
      <c r="C10" s="9" t="s">
        <v>208</v>
      </c>
      <c r="D10" s="9" t="s">
        <v>208</v>
      </c>
      <c r="E10" s="9" t="s">
        <v>208</v>
      </c>
      <c r="F10" s="9" t="s">
        <v>208</v>
      </c>
      <c r="G10" s="9" t="s">
        <v>208</v>
      </c>
      <c r="H10" s="9" t="s">
        <v>208</v>
      </c>
      <c r="I10" s="9" t="s">
        <v>208</v>
      </c>
      <c r="J10" s="9" t="s">
        <v>208</v>
      </c>
      <c r="K10" s="9" t="s">
        <v>208</v>
      </c>
      <c r="L10" s="13"/>
      <c r="M10" s="13"/>
    </row>
    <row r="11" spans="1:13" ht="15" customHeight="1" x14ac:dyDescent="0.25">
      <c r="A11" s="14" t="s">
        <v>10</v>
      </c>
      <c r="B11" s="7" t="s">
        <v>37</v>
      </c>
      <c r="C11" s="7" t="s">
        <v>38</v>
      </c>
      <c r="D11" s="7" t="s">
        <v>39</v>
      </c>
      <c r="E11" s="7" t="s">
        <v>40</v>
      </c>
      <c r="F11" s="7" t="s">
        <v>41</v>
      </c>
      <c r="G11" s="7" t="s">
        <v>42</v>
      </c>
      <c r="H11" s="7" t="s">
        <v>43</v>
      </c>
      <c r="I11" s="7" t="s">
        <v>44</v>
      </c>
      <c r="J11" s="7" t="s">
        <v>45</v>
      </c>
      <c r="K11" s="7" t="s">
        <v>46</v>
      </c>
      <c r="L11" s="13"/>
      <c r="M11" s="13"/>
    </row>
    <row r="12" spans="1:13" ht="15" customHeight="1" x14ac:dyDescent="0.25">
      <c r="A12" s="13"/>
      <c r="B12" s="8" t="s">
        <v>84</v>
      </c>
      <c r="C12" s="8" t="s">
        <v>84</v>
      </c>
      <c r="D12" s="8" t="s">
        <v>84</v>
      </c>
      <c r="E12" s="8" t="s">
        <v>84</v>
      </c>
      <c r="F12" s="8" t="s">
        <v>84</v>
      </c>
      <c r="G12" s="8" t="s">
        <v>84</v>
      </c>
      <c r="H12" s="8" t="s">
        <v>84</v>
      </c>
      <c r="I12" s="8" t="s">
        <v>84</v>
      </c>
      <c r="J12" s="8" t="s">
        <v>84</v>
      </c>
      <c r="K12" s="8" t="s">
        <v>84</v>
      </c>
      <c r="L12" s="13"/>
      <c r="M12" s="13"/>
    </row>
    <row r="13" spans="1:13" ht="15" customHeight="1" x14ac:dyDescent="0.25">
      <c r="A13" s="13"/>
      <c r="B13" s="9" t="s">
        <v>208</v>
      </c>
      <c r="C13" s="9" t="s">
        <v>208</v>
      </c>
      <c r="D13" s="9" t="s">
        <v>208</v>
      </c>
      <c r="E13" s="9" t="s">
        <v>208</v>
      </c>
      <c r="F13" s="9" t="s">
        <v>208</v>
      </c>
      <c r="G13" s="9" t="s">
        <v>208</v>
      </c>
      <c r="H13" s="9" t="s">
        <v>208</v>
      </c>
      <c r="I13" s="9" t="s">
        <v>208</v>
      </c>
      <c r="J13" s="9" t="s">
        <v>208</v>
      </c>
      <c r="K13" s="9" t="s">
        <v>208</v>
      </c>
      <c r="L13" s="13"/>
      <c r="M13" s="13"/>
    </row>
    <row r="14" spans="1:13" ht="15" customHeight="1" x14ac:dyDescent="0.25">
      <c r="A14" s="14" t="s">
        <v>11</v>
      </c>
      <c r="B14" s="7" t="s">
        <v>47</v>
      </c>
      <c r="C14" s="7" t="s">
        <v>48</v>
      </c>
      <c r="D14" s="7" t="s">
        <v>49</v>
      </c>
      <c r="E14" s="7" t="s">
        <v>50</v>
      </c>
      <c r="F14" s="7" t="s">
        <v>51</v>
      </c>
      <c r="G14" s="7" t="s">
        <v>52</v>
      </c>
      <c r="H14" s="7" t="s">
        <v>53</v>
      </c>
      <c r="I14" s="7" t="s">
        <v>54</v>
      </c>
      <c r="J14" s="7" t="s">
        <v>55</v>
      </c>
      <c r="K14" s="7" t="s">
        <v>56</v>
      </c>
      <c r="L14" s="13"/>
      <c r="M14" s="13"/>
    </row>
    <row r="15" spans="1:13" ht="15" customHeight="1" x14ac:dyDescent="0.25">
      <c r="A15" s="13"/>
      <c r="B15" s="8" t="s">
        <v>84</v>
      </c>
      <c r="C15" s="8" t="s">
        <v>84</v>
      </c>
      <c r="D15" s="8" t="s">
        <v>84</v>
      </c>
      <c r="E15" s="8" t="s">
        <v>84</v>
      </c>
      <c r="F15" s="8" t="s">
        <v>84</v>
      </c>
      <c r="G15" s="8" t="s">
        <v>84</v>
      </c>
      <c r="H15" s="8" t="s">
        <v>84</v>
      </c>
      <c r="I15" s="8" t="s">
        <v>84</v>
      </c>
      <c r="J15" s="8" t="s">
        <v>84</v>
      </c>
      <c r="K15" s="8" t="s">
        <v>84</v>
      </c>
      <c r="L15" s="13"/>
      <c r="M15" s="13"/>
    </row>
    <row r="16" spans="1:13" ht="15" customHeight="1" x14ac:dyDescent="0.25">
      <c r="A16" s="13"/>
      <c r="B16" s="9" t="s">
        <v>208</v>
      </c>
      <c r="C16" s="9" t="s">
        <v>208</v>
      </c>
      <c r="D16" s="9" t="s">
        <v>208</v>
      </c>
      <c r="E16" s="9" t="s">
        <v>208</v>
      </c>
      <c r="F16" s="9" t="s">
        <v>208</v>
      </c>
      <c r="G16" s="9" t="s">
        <v>208</v>
      </c>
      <c r="H16" s="9" t="s">
        <v>208</v>
      </c>
      <c r="I16" s="9" t="s">
        <v>208</v>
      </c>
      <c r="J16" s="9" t="s">
        <v>208</v>
      </c>
      <c r="K16" s="9" t="s">
        <v>208</v>
      </c>
      <c r="L16" s="13"/>
      <c r="M16" s="13"/>
    </row>
    <row r="17" spans="1:13" ht="15" customHeight="1" x14ac:dyDescent="0.25">
      <c r="A17" s="14" t="s">
        <v>12</v>
      </c>
      <c r="B17" s="7" t="s">
        <v>57</v>
      </c>
      <c r="C17" s="7" t="s">
        <v>58</v>
      </c>
      <c r="D17" s="7" t="s">
        <v>59</v>
      </c>
      <c r="E17" s="7" t="s">
        <v>60</v>
      </c>
      <c r="F17" s="7" t="s">
        <v>61</v>
      </c>
      <c r="G17" s="7" t="s">
        <v>62</v>
      </c>
      <c r="H17" s="7" t="s">
        <v>63</v>
      </c>
      <c r="I17" s="7" t="s">
        <v>64</v>
      </c>
      <c r="J17" s="7" t="s">
        <v>65</v>
      </c>
      <c r="K17" s="7" t="s">
        <v>66</v>
      </c>
      <c r="L17" s="13"/>
      <c r="M17" s="13"/>
    </row>
    <row r="18" spans="1:13" ht="15" customHeight="1" x14ac:dyDescent="0.25">
      <c r="A18" s="13"/>
      <c r="B18" s="8" t="s">
        <v>84</v>
      </c>
      <c r="C18" s="8" t="s">
        <v>84</v>
      </c>
      <c r="D18" s="8" t="s">
        <v>84</v>
      </c>
      <c r="E18" s="8" t="s">
        <v>84</v>
      </c>
      <c r="F18" s="8" t="s">
        <v>84</v>
      </c>
      <c r="G18" s="8" t="s">
        <v>84</v>
      </c>
      <c r="H18" s="8" t="s">
        <v>84</v>
      </c>
      <c r="I18" s="8" t="s">
        <v>84</v>
      </c>
      <c r="J18" s="8" t="s">
        <v>84</v>
      </c>
      <c r="K18" s="8" t="s">
        <v>84</v>
      </c>
      <c r="L18" s="13"/>
      <c r="M18" s="13"/>
    </row>
    <row r="19" spans="1:13" ht="15" customHeight="1" x14ac:dyDescent="0.25">
      <c r="A19" s="13"/>
      <c r="B19" s="9" t="s">
        <v>208</v>
      </c>
      <c r="C19" s="9" t="s">
        <v>208</v>
      </c>
      <c r="D19" s="9" t="s">
        <v>208</v>
      </c>
      <c r="E19" s="9" t="s">
        <v>208</v>
      </c>
      <c r="F19" s="9" t="s">
        <v>208</v>
      </c>
      <c r="G19" s="9" t="s">
        <v>208</v>
      </c>
      <c r="H19" s="9" t="s">
        <v>208</v>
      </c>
      <c r="I19" s="9" t="s">
        <v>208</v>
      </c>
      <c r="J19" s="9" t="s">
        <v>208</v>
      </c>
      <c r="K19" s="9" t="s">
        <v>208</v>
      </c>
      <c r="L19" s="13"/>
      <c r="M19" s="13"/>
    </row>
    <row r="20" spans="1:13" ht="15" customHeight="1" x14ac:dyDescent="0.25">
      <c r="A20" s="14" t="s">
        <v>13</v>
      </c>
      <c r="B20" s="7" t="s">
        <v>67</v>
      </c>
      <c r="C20" s="7" t="s">
        <v>68</v>
      </c>
      <c r="D20" s="7" t="s">
        <v>69</v>
      </c>
      <c r="E20" s="7" t="s">
        <v>70</v>
      </c>
      <c r="F20" s="7" t="s">
        <v>71</v>
      </c>
      <c r="G20" s="7" t="s">
        <v>72</v>
      </c>
      <c r="H20" s="7" t="s">
        <v>73</v>
      </c>
      <c r="I20" s="7" t="s">
        <v>74</v>
      </c>
      <c r="J20" s="7" t="s">
        <v>75</v>
      </c>
      <c r="K20" s="7" t="s">
        <v>76</v>
      </c>
      <c r="L20" s="13"/>
      <c r="M20" s="13"/>
    </row>
    <row r="21" spans="1:13" ht="15" customHeight="1" x14ac:dyDescent="0.25">
      <c r="A21" s="13"/>
      <c r="B21" s="8" t="s">
        <v>84</v>
      </c>
      <c r="C21" s="8" t="s">
        <v>84</v>
      </c>
      <c r="D21" s="8" t="s">
        <v>84</v>
      </c>
      <c r="E21" s="8" t="s">
        <v>84</v>
      </c>
      <c r="F21" s="8" t="s">
        <v>84</v>
      </c>
      <c r="G21" s="8" t="s">
        <v>84</v>
      </c>
      <c r="H21" s="8" t="s">
        <v>84</v>
      </c>
      <c r="I21" s="8" t="s">
        <v>84</v>
      </c>
      <c r="J21" s="8" t="s">
        <v>84</v>
      </c>
      <c r="K21" s="8" t="s">
        <v>84</v>
      </c>
      <c r="L21" s="13"/>
      <c r="M21" s="13"/>
    </row>
    <row r="22" spans="1:13" ht="12.5" x14ac:dyDescent="0.25">
      <c r="A22" s="13"/>
      <c r="B22" s="9" t="s">
        <v>208</v>
      </c>
      <c r="C22" s="9" t="s">
        <v>208</v>
      </c>
      <c r="D22" s="9" t="s">
        <v>208</v>
      </c>
      <c r="E22" s="9" t="s">
        <v>208</v>
      </c>
      <c r="F22" s="9" t="s">
        <v>208</v>
      </c>
      <c r="G22" s="9" t="s">
        <v>208</v>
      </c>
      <c r="H22" s="9" t="s">
        <v>208</v>
      </c>
      <c r="I22" s="9" t="s">
        <v>208</v>
      </c>
      <c r="J22" s="9" t="s">
        <v>208</v>
      </c>
      <c r="K22" s="9" t="s">
        <v>208</v>
      </c>
      <c r="L22" s="13"/>
      <c r="M22" s="13"/>
    </row>
    <row r="23" spans="1:13" ht="12.5" x14ac:dyDescent="0.25">
      <c r="A23" s="14" t="s">
        <v>14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1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ht="12.5" x14ac:dyDescent="0.25">
      <c r="A26" s="14" t="s">
        <v>15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3" spans="1:1" ht="12.5" x14ac:dyDescent="0.25">
      <c r="A33" t="s">
        <v>3</v>
      </c>
    </row>
  </sheetData>
  <mergeCells count="44">
    <mergeCell ref="A5:A7"/>
    <mergeCell ref="A8:A10"/>
    <mergeCell ref="A11:A13"/>
    <mergeCell ref="A14:A16"/>
    <mergeCell ref="A17:A19"/>
    <mergeCell ref="A20:A22"/>
    <mergeCell ref="A23:A25"/>
    <mergeCell ref="A26:A28"/>
    <mergeCell ref="B23:B25"/>
    <mergeCell ref="B26:B28"/>
    <mergeCell ref="C23:C25"/>
    <mergeCell ref="C26:C28"/>
    <mergeCell ref="D23:D25"/>
    <mergeCell ref="D26:D28"/>
    <mergeCell ref="E23:E25"/>
    <mergeCell ref="E26:E28"/>
    <mergeCell ref="F23:F25"/>
    <mergeCell ref="F26:F28"/>
    <mergeCell ref="G23:G25"/>
    <mergeCell ref="G26:G28"/>
    <mergeCell ref="H23:H25"/>
    <mergeCell ref="H26:H28"/>
    <mergeCell ref="I23:I25"/>
    <mergeCell ref="I26:I28"/>
    <mergeCell ref="J23:J25"/>
    <mergeCell ref="J26:J28"/>
    <mergeCell ref="K23:K25"/>
    <mergeCell ref="K26:K28"/>
    <mergeCell ref="L20:L22"/>
    <mergeCell ref="L23:L25"/>
    <mergeCell ref="L26:L28"/>
    <mergeCell ref="M5:M7"/>
    <mergeCell ref="M8:M10"/>
    <mergeCell ref="M11:M13"/>
    <mergeCell ref="M14:M16"/>
    <mergeCell ref="M17:M19"/>
    <mergeCell ref="M20:M22"/>
    <mergeCell ref="M23:M25"/>
    <mergeCell ref="M26:M28"/>
    <mergeCell ref="L5:L7"/>
    <mergeCell ref="L8:L10"/>
    <mergeCell ref="L11:L13"/>
    <mergeCell ref="L14:L16"/>
    <mergeCell ref="L17:L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Dongyan Zhou</cp:lastModifiedBy>
  <dcterms:created xsi:type="dcterms:W3CDTF">2021-01-19T07:04:53Z</dcterms:created>
  <dcterms:modified xsi:type="dcterms:W3CDTF">2021-01-20T09:48:26Z</dcterms:modified>
</cp:coreProperties>
</file>