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39"/>
  <workbookPr/>
  <mc:AlternateContent xmlns:mc="http://schemas.openxmlformats.org/markup-compatibility/2006">
    <mc:Choice Requires="x15">
      <x15ac:absPath xmlns:x15ac="http://schemas.microsoft.com/office/spreadsheetml/2010/11/ac" url="D:\2019-nCov\thesis\data set\In vivo data of HuNAbs tested in hamsters\"/>
    </mc:Choice>
  </mc:AlternateContent>
  <xr:revisionPtr revIDLastSave="0" documentId="13_ncr:1_{CF6336A3-64AB-4F0C-B95A-A854C53214D2}" xr6:coauthVersionLast="36" xr6:coauthVersionMax="36" xr10:uidLastSave="{00000000-0000-0000-0000-000000000000}"/>
  <bookViews>
    <workbookView xWindow="-105" yWindow="-105" windowWidth="19425" windowHeight="10425" xr2:uid="{00000000-000D-0000-FFFF-FFFF00000000}"/>
  </bookViews>
  <sheets>
    <sheet name="Absorba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91029"/>
  <webPublishing codePage="125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2" i="1" l="1"/>
  <c r="K51" i="1" s="1"/>
  <c r="K43" i="1"/>
  <c r="K52" i="1" s="1"/>
  <c r="K47" i="1"/>
  <c r="K56" i="1" s="1"/>
  <c r="K32" i="1"/>
  <c r="K41" i="1" s="1"/>
  <c r="K50" i="1" s="1"/>
  <c r="L32" i="1"/>
  <c r="L41" i="1" s="1"/>
  <c r="L50" i="1" s="1"/>
  <c r="K33" i="1"/>
  <c r="L33" i="1"/>
  <c r="L42" i="1" s="1"/>
  <c r="L51" i="1" s="1"/>
  <c r="K34" i="1"/>
  <c r="L34" i="1"/>
  <c r="L43" i="1" s="1"/>
  <c r="L52" i="1" s="1"/>
  <c r="K35" i="1"/>
  <c r="K44" i="1" s="1"/>
  <c r="K53" i="1" s="1"/>
  <c r="L35" i="1"/>
  <c r="L44" i="1" s="1"/>
  <c r="L53" i="1" s="1"/>
  <c r="K36" i="1"/>
  <c r="K45" i="1" s="1"/>
  <c r="K54" i="1" s="1"/>
  <c r="L36" i="1"/>
  <c r="L45" i="1" s="1"/>
  <c r="L54" i="1" s="1"/>
  <c r="K37" i="1"/>
  <c r="K46" i="1" s="1"/>
  <c r="K55" i="1" s="1"/>
  <c r="L37" i="1"/>
  <c r="L46" i="1" s="1"/>
  <c r="L55" i="1" s="1"/>
  <c r="K38" i="1"/>
  <c r="L38" i="1"/>
  <c r="L47" i="1" s="1"/>
  <c r="L56" i="1" s="1"/>
  <c r="L31" i="1"/>
  <c r="L40" i="1" s="1"/>
  <c r="L49" i="1" s="1"/>
  <c r="H53" i="1"/>
  <c r="I53" i="1"/>
  <c r="D43" i="1"/>
  <c r="D52" i="1" s="1"/>
  <c r="K40" i="1"/>
  <c r="K49" i="1" s="1"/>
  <c r="J37" i="1"/>
  <c r="J46" i="1" s="1"/>
  <c r="J55" i="1" s="1"/>
  <c r="J38" i="1"/>
  <c r="J47" i="1" s="1"/>
  <c r="J56" i="1" s="1"/>
  <c r="B53" i="1"/>
  <c r="C53" i="1"/>
  <c r="D53" i="1"/>
  <c r="E53" i="1"/>
  <c r="F53" i="1"/>
  <c r="G53" i="1"/>
  <c r="J35" i="1"/>
  <c r="J44" i="1" s="1"/>
  <c r="J53" i="1" s="1"/>
  <c r="J36" i="1"/>
  <c r="J45" i="1" s="1"/>
  <c r="J54" i="1" s="1"/>
  <c r="B32" i="1"/>
  <c r="B41" i="1" s="1"/>
  <c r="B50" i="1" s="1"/>
  <c r="C32" i="1"/>
  <c r="C41" i="1" s="1"/>
  <c r="C50" i="1" s="1"/>
  <c r="D32" i="1"/>
  <c r="D41" i="1" s="1"/>
  <c r="D50" i="1" s="1"/>
  <c r="E32" i="1"/>
  <c r="E41" i="1" s="1"/>
  <c r="E50" i="1" s="1"/>
  <c r="F32" i="1"/>
  <c r="F41" i="1" s="1"/>
  <c r="F50" i="1" s="1"/>
  <c r="G32" i="1"/>
  <c r="G41" i="1" s="1"/>
  <c r="G50" i="1" s="1"/>
  <c r="H32" i="1"/>
  <c r="H41" i="1" s="1"/>
  <c r="H50" i="1" s="1"/>
  <c r="I32" i="1"/>
  <c r="I41" i="1" s="1"/>
  <c r="I50" i="1" s="1"/>
  <c r="J32" i="1"/>
  <c r="J41" i="1" s="1"/>
  <c r="J50" i="1" s="1"/>
  <c r="B33" i="1"/>
  <c r="B42" i="1" s="1"/>
  <c r="B51" i="1" s="1"/>
  <c r="C33" i="1"/>
  <c r="C42" i="1" s="1"/>
  <c r="C51" i="1" s="1"/>
  <c r="D33" i="1"/>
  <c r="D42" i="1" s="1"/>
  <c r="D51" i="1" s="1"/>
  <c r="E33" i="1"/>
  <c r="E42" i="1" s="1"/>
  <c r="E51" i="1" s="1"/>
  <c r="F33" i="1"/>
  <c r="F42" i="1" s="1"/>
  <c r="F51" i="1" s="1"/>
  <c r="G33" i="1"/>
  <c r="G42" i="1" s="1"/>
  <c r="G51" i="1" s="1"/>
  <c r="H33" i="1"/>
  <c r="H42" i="1" s="1"/>
  <c r="H51" i="1" s="1"/>
  <c r="I33" i="1"/>
  <c r="I42" i="1" s="1"/>
  <c r="I51" i="1" s="1"/>
  <c r="J33" i="1"/>
  <c r="J42" i="1" s="1"/>
  <c r="J51" i="1" s="1"/>
  <c r="B34" i="1"/>
  <c r="B43" i="1" s="1"/>
  <c r="B52" i="1" s="1"/>
  <c r="C34" i="1"/>
  <c r="C43" i="1" s="1"/>
  <c r="C52" i="1" s="1"/>
  <c r="D34" i="1"/>
  <c r="E34" i="1"/>
  <c r="E43" i="1" s="1"/>
  <c r="E52" i="1" s="1"/>
  <c r="F34" i="1"/>
  <c r="F43" i="1" s="1"/>
  <c r="F52" i="1" s="1"/>
  <c r="G34" i="1"/>
  <c r="G43" i="1" s="1"/>
  <c r="G52" i="1" s="1"/>
  <c r="H34" i="1"/>
  <c r="H43" i="1" s="1"/>
  <c r="H52" i="1" s="1"/>
  <c r="I34" i="1"/>
  <c r="I43" i="1" s="1"/>
  <c r="I52" i="1" s="1"/>
  <c r="J34" i="1"/>
  <c r="J43" i="1" s="1"/>
  <c r="J52" i="1" s="1"/>
  <c r="F31" i="1"/>
  <c r="F40" i="1" s="1"/>
  <c r="F49" i="1" s="1"/>
  <c r="C60" i="1" s="1"/>
  <c r="G31" i="1"/>
  <c r="G40" i="1" s="1"/>
  <c r="G49" i="1" s="1"/>
  <c r="H31" i="1"/>
  <c r="H40" i="1" s="1"/>
  <c r="H49" i="1" s="1"/>
  <c r="I31" i="1"/>
  <c r="I40" i="1" s="1"/>
  <c r="I49" i="1" s="1"/>
  <c r="J31" i="1"/>
  <c r="J40" i="1" s="1"/>
  <c r="J49" i="1" s="1"/>
  <c r="K31" i="1"/>
  <c r="C31" i="1"/>
  <c r="C40" i="1" s="1"/>
  <c r="C49" i="1" s="1"/>
  <c r="D31" i="1"/>
  <c r="D40" i="1" s="1"/>
  <c r="D49" i="1" s="1"/>
  <c r="E31" i="1"/>
  <c r="E40" i="1" s="1"/>
  <c r="E49" i="1" s="1"/>
  <c r="B31" i="1"/>
  <c r="B40" i="1" s="1"/>
  <c r="B49" i="1" s="1"/>
  <c r="O21" i="1"/>
  <c r="M22" i="1"/>
  <c r="O22" i="1" s="1"/>
  <c r="C63" i="1" l="1"/>
  <c r="C64" i="1"/>
  <c r="C62" i="1"/>
  <c r="C59" i="1"/>
  <c r="C61" i="1"/>
  <c r="C58" i="1"/>
  <c r="M23" i="1"/>
  <c r="F64" i="1" l="1"/>
  <c r="E64" i="1"/>
  <c r="F58" i="1"/>
  <c r="E58" i="1"/>
  <c r="O23" i="1"/>
  <c r="M24" i="1"/>
  <c r="O24" i="1" l="1"/>
  <c r="M25" i="1"/>
  <c r="O25" i="1" l="1"/>
  <c r="M26" i="1"/>
  <c r="O26" i="1" l="1"/>
  <c r="M27" i="1"/>
  <c r="O27" i="1" l="1"/>
  <c r="M28" i="1"/>
  <c r="O28" i="1" s="1"/>
</calcChain>
</file>

<file path=xl/sharedStrings.xml><?xml version="1.0" encoding="utf-8"?>
<sst xmlns="http://schemas.openxmlformats.org/spreadsheetml/2006/main" count="872" uniqueCount="324">
  <si>
    <t>Measurement results</t>
  </si>
  <si>
    <t>20200830 hamster plasma plate3.skax</t>
  </si>
  <si>
    <t>8/30/2020 5:35:16 PM</t>
  </si>
  <si>
    <t xml:space="preserve"> </t>
  </si>
  <si>
    <t>Absorbance 1</t>
  </si>
  <si>
    <t>Wavelength: 450 nm</t>
  </si>
  <si>
    <t>Plate 1</t>
  </si>
  <si>
    <t>Abs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</si>
  <si>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</si>
  <si>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</si>
  <si>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</si>
  <si>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</si>
  <si>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</si>
  <si>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</si>
  <si>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</si>
  <si>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</si>
  <si>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</si>
  <si>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</si>
  <si>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Un0002</t>
  </si>
  <si>
    <t>Un0003</t>
  </si>
  <si>
    <t>Un0004</t>
  </si>
  <si>
    <t>Un0005</t>
  </si>
  <si>
    <t>Un0006</t>
  </si>
  <si>
    <t>Un0007</t>
  </si>
  <si>
    <t>Un0008</t>
  </si>
  <si>
    <t>Un0009</t>
  </si>
  <si>
    <t>Un0010</t>
  </si>
  <si>
    <t>Un0011</t>
  </si>
  <si>
    <t>Un0012</t>
  </si>
  <si>
    <t>Un0013</t>
  </si>
  <si>
    <t>Un0014</t>
  </si>
  <si>
    <t>Un0015</t>
  </si>
  <si>
    <t>Un0016</t>
  </si>
  <si>
    <t>Un0017</t>
  </si>
  <si>
    <t>Un0018</t>
  </si>
  <si>
    <t>Un0019</t>
  </si>
  <si>
    <t>Un0020</t>
  </si>
  <si>
    <t>Un0021</t>
  </si>
  <si>
    <t>Un0022</t>
  </si>
  <si>
    <t>Un0023</t>
  </si>
  <si>
    <t>Un0024</t>
  </si>
  <si>
    <t>Un0025</t>
  </si>
  <si>
    <t>Un0026</t>
  </si>
  <si>
    <t>Un0027</t>
  </si>
  <si>
    <t>Un0028</t>
  </si>
  <si>
    <t>Un0029</t>
  </si>
  <si>
    <t>Un0030</t>
  </si>
  <si>
    <t>Un0031</t>
  </si>
  <si>
    <t>Un0032</t>
  </si>
  <si>
    <t>Un0033</t>
  </si>
  <si>
    <t>Un0034</t>
  </si>
  <si>
    <t>Un0035</t>
  </si>
  <si>
    <t>Un0036</t>
  </si>
  <si>
    <t>Un0037</t>
  </si>
  <si>
    <t>Un0038</t>
  </si>
  <si>
    <t>Un0039</t>
  </si>
  <si>
    <t>Un0040</t>
  </si>
  <si>
    <t>Un0041</t>
  </si>
  <si>
    <t>Un0042</t>
  </si>
  <si>
    <t>Un0043</t>
  </si>
  <si>
    <t>Un0044</t>
  </si>
  <si>
    <t>Un0045</t>
  </si>
  <si>
    <t>Un0046</t>
  </si>
  <si>
    <t>Un0047</t>
  </si>
  <si>
    <t>Un0048</t>
  </si>
  <si>
    <t>Un0049</t>
  </si>
  <si>
    <t>Un0050</t>
  </si>
  <si>
    <t>Un0051</t>
  </si>
  <si>
    <t>Un0052</t>
  </si>
  <si>
    <t>Un0053</t>
  </si>
  <si>
    <t>Un0054</t>
  </si>
  <si>
    <t>Un0055</t>
  </si>
  <si>
    <t>Un0056</t>
  </si>
  <si>
    <t>Un0057</t>
  </si>
  <si>
    <t>Un0058</t>
  </si>
  <si>
    <t>Un0059</t>
  </si>
  <si>
    <t>Un0060</t>
  </si>
  <si>
    <t>Un0061</t>
  </si>
  <si>
    <t>Un0062</t>
  </si>
  <si>
    <t>Un0063</t>
  </si>
  <si>
    <t>Un0064</t>
  </si>
  <si>
    <t>Un0065</t>
  </si>
  <si>
    <t>Un0066</t>
  </si>
  <si>
    <t>Un0067</t>
  </si>
  <si>
    <t>Un0068</t>
  </si>
  <si>
    <t>Un0069</t>
  </si>
  <si>
    <t>Un0070</t>
  </si>
  <si>
    <t>Un0071</t>
  </si>
  <si>
    <t>Un0072</t>
  </si>
  <si>
    <t>Un0073</t>
  </si>
  <si>
    <t>Un0074</t>
  </si>
  <si>
    <t>Un0075</t>
  </si>
  <si>
    <t>Un0076</t>
  </si>
  <si>
    <t>Un0077</t>
  </si>
  <si>
    <t>Un0078</t>
  </si>
  <si>
    <t>Un0079</t>
  </si>
  <si>
    <t>Un0080</t>
  </si>
  <si>
    <t>Un0081</t>
  </si>
  <si>
    <t>Un0082</t>
  </si>
  <si>
    <t>Un0083</t>
  </si>
  <si>
    <t>Un0084</t>
  </si>
  <si>
    <t>Un0085</t>
  </si>
  <si>
    <t>Un0086</t>
  </si>
  <si>
    <t>Un0087</t>
  </si>
  <si>
    <t>Un0088</t>
  </si>
  <si>
    <t>Un0089</t>
  </si>
  <si>
    <t>Un0090</t>
  </si>
  <si>
    <t>Un0091</t>
  </si>
  <si>
    <t>Un0092</t>
  </si>
  <si>
    <t>Un0093</t>
  </si>
  <si>
    <t>Un0094</t>
  </si>
  <si>
    <t>Un0095</t>
  </si>
  <si>
    <t>Un0096</t>
  </si>
  <si>
    <t>Autoloading range A1 - M28</t>
  </si>
  <si>
    <t>Results summary</t>
  </si>
  <si>
    <t>General</t>
  </si>
  <si>
    <t>Plate</t>
  </si>
  <si>
    <t>Well</t>
  </si>
  <si>
    <t>Group</t>
  </si>
  <si>
    <t>Absorbance 1 (450nm)</t>
  </si>
  <si>
    <t>A01</t>
  </si>
  <si>
    <t>Group 1</t>
  </si>
  <si>
    <t>B01</t>
  </si>
  <si>
    <t>C01</t>
  </si>
  <si>
    <t>D01</t>
  </si>
  <si>
    <t>E01</t>
  </si>
  <si>
    <t>F01</t>
  </si>
  <si>
    <t>G01</t>
  </si>
  <si>
    <t>H01</t>
  </si>
  <si>
    <t>A02</t>
  </si>
  <si>
    <t>B02</t>
  </si>
  <si>
    <t>C02</t>
  </si>
  <si>
    <t>D02</t>
  </si>
  <si>
    <t>E02</t>
  </si>
  <si>
    <t>F02</t>
  </si>
  <si>
    <t>G02</t>
  </si>
  <si>
    <t>H02</t>
  </si>
  <si>
    <t>A03</t>
  </si>
  <si>
    <t>B03</t>
  </si>
  <si>
    <t>C03</t>
  </si>
  <si>
    <t>D03</t>
  </si>
  <si>
    <t>E03</t>
  </si>
  <si>
    <t>F03</t>
  </si>
  <si>
    <t>G03</t>
  </si>
  <si>
    <t>H03</t>
  </si>
  <si>
    <t>A04</t>
  </si>
  <si>
    <t>B04</t>
  </si>
  <si>
    <t>C04</t>
  </si>
  <si>
    <t>D04</t>
  </si>
  <si>
    <t>E04</t>
  </si>
  <si>
    <t>F04</t>
  </si>
  <si>
    <t>G04</t>
  </si>
  <si>
    <t>H04</t>
  </si>
  <si>
    <t>A05</t>
  </si>
  <si>
    <t>B05</t>
  </si>
  <si>
    <t>C05</t>
  </si>
  <si>
    <t>D05</t>
  </si>
  <si>
    <t>E05</t>
  </si>
  <si>
    <t>F05</t>
  </si>
  <si>
    <t>G05</t>
  </si>
  <si>
    <t>H05</t>
  </si>
  <si>
    <t>A06</t>
  </si>
  <si>
    <t>B06</t>
  </si>
  <si>
    <t>C06</t>
  </si>
  <si>
    <t>D06</t>
  </si>
  <si>
    <t>E06</t>
  </si>
  <si>
    <t>F06</t>
  </si>
  <si>
    <t>G06</t>
  </si>
  <si>
    <t>H06</t>
  </si>
  <si>
    <t>A07</t>
  </si>
  <si>
    <t>B07</t>
  </si>
  <si>
    <t>C07</t>
  </si>
  <si>
    <t>D07</t>
  </si>
  <si>
    <t>E07</t>
  </si>
  <si>
    <t>F07</t>
  </si>
  <si>
    <t>G07</t>
  </si>
  <si>
    <t>H07</t>
  </si>
  <si>
    <t>A08</t>
  </si>
  <si>
    <t>B08</t>
  </si>
  <si>
    <t>C08</t>
  </si>
  <si>
    <t>D08</t>
  </si>
  <si>
    <t>E08</t>
  </si>
  <si>
    <t>F08</t>
  </si>
  <si>
    <t>G08</t>
  </si>
  <si>
    <t>H08</t>
  </si>
  <si>
    <t>A09</t>
  </si>
  <si>
    <t>B09</t>
  </si>
  <si>
    <t>C09</t>
  </si>
  <si>
    <t>D09</t>
  </si>
  <si>
    <t>E09</t>
  </si>
  <si>
    <t>F09</t>
  </si>
  <si>
    <t>G09</t>
  </si>
  <si>
    <t>H09</t>
  </si>
  <si>
    <t>A10</t>
  </si>
  <si>
    <t>B10</t>
  </si>
  <si>
    <t>C10</t>
  </si>
  <si>
    <t>D10</t>
  </si>
  <si>
    <t>E10</t>
  </si>
  <si>
    <t>F10</t>
  </si>
  <si>
    <t>G10</t>
  </si>
  <si>
    <t>H10</t>
  </si>
  <si>
    <t>A11</t>
  </si>
  <si>
    <t>B11</t>
  </si>
  <si>
    <t>C11</t>
  </si>
  <si>
    <t>D11</t>
  </si>
  <si>
    <t>E11</t>
  </si>
  <si>
    <t>F11</t>
  </si>
  <si>
    <t>G11</t>
  </si>
  <si>
    <t>H11</t>
  </si>
  <si>
    <t>A12</t>
  </si>
  <si>
    <t>B12</t>
  </si>
  <si>
    <t>C12</t>
  </si>
  <si>
    <t>D12</t>
  </si>
  <si>
    <t>E12</t>
  </si>
  <si>
    <t>F12</t>
  </si>
  <si>
    <t>G12</t>
  </si>
  <si>
    <t>H12</t>
  </si>
  <si>
    <t>General information</t>
  </si>
  <si>
    <t>Software version</t>
  </si>
  <si>
    <t>SkanIt Software 6.0.1 for Microplate Readers RE, ver. 6.0.1.6</t>
  </si>
  <si>
    <t>Optical response compensation</t>
  </si>
  <si>
    <t>Yes</t>
  </si>
  <si>
    <t>Session information</t>
  </si>
  <si>
    <t>Session name</t>
  </si>
  <si>
    <t>Session notes</t>
  </si>
  <si>
    <t>SkanIt Software for Microplate Readers RE, ver. 6.0.1.6</t>
  </si>
  <si>
    <t>Execution time</t>
  </si>
  <si>
    <t>User</t>
  </si>
  <si>
    <t>DESKTOP-AOLF2JJ\User</t>
  </si>
  <si>
    <t>Instrument information</t>
  </si>
  <si>
    <t>Name</t>
  </si>
  <si>
    <t>Varioskan LUX</t>
  </si>
  <si>
    <t>ESW version</t>
  </si>
  <si>
    <t>1.00.38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</si>
  <si>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</si>
  <si>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</si>
  <si>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</si>
  <si>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</si>
  <si>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</si>
  <si>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</si>
  <si>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</si>
  <si>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</si>
  <si>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</si>
  <si>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</si>
  <si>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</si>
  <si>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</si>
  <si>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</si>
  <si>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</si>
  <si>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</si>
  <si>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</si>
  <si>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</si>
  <si>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</si>
  <si>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</si>
  <si>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1</t>
  </si>
  <si>
    <t>Use settle delay</t>
  </si>
  <si>
    <t>Check temperature at start [°C]</t>
  </si>
  <si>
    <t>Wavelength [nm]</t>
  </si>
  <si>
    <t>450</t>
  </si>
  <si>
    <t>Use transmittance</t>
  </si>
  <si>
    <t>Pathlength correction</t>
  </si>
  <si>
    <t>Measurement Time [ms]</t>
  </si>
  <si>
    <t>100</t>
  </si>
  <si>
    <t>Run log</t>
  </si>
  <si>
    <t>Time</t>
  </si>
  <si>
    <t>Event</t>
  </si>
  <si>
    <t>Information</t>
  </si>
  <si>
    <t>Session 20200830 hamster plasma plate3.skax started</t>
  </si>
  <si>
    <t>Temperature</t>
  </si>
  <si>
    <t>22.6°C</t>
  </si>
  <si>
    <t>8/30/2020 5:35:17 PM</t>
  </si>
  <si>
    <t>Step Absorbance 1 started</t>
  </si>
  <si>
    <t>8/30/2020 5:35:43 PM</t>
  </si>
  <si>
    <t>Step Absorbance 1 ended</t>
  </si>
  <si>
    <t>8/30/2020 5:35:54 PM</t>
  </si>
  <si>
    <t>Session 20200830 hamster plasma plate3.skax ended</t>
  </si>
  <si>
    <t>Plate template</t>
  </si>
  <si>
    <t>ANSI/SBS Standard, 96-well</t>
  </si>
  <si>
    <t>1:1</t>
  </si>
  <si>
    <t>4-2 D4 1:100</t>
  </si>
  <si>
    <t>4-4 D4 1:100</t>
  </si>
  <si>
    <t>7-1 D4 1:20</t>
  </si>
  <si>
    <t>4-2 D4 1:500</t>
  </si>
  <si>
    <t>4-4 D4 1:500</t>
  </si>
  <si>
    <t>7-1 D4 1:100</t>
  </si>
  <si>
    <t>4-2 D4 1:2500</t>
  </si>
  <si>
    <t>4-4 D4 1:2500</t>
  </si>
  <si>
    <t>7-1 D4 1:500</t>
  </si>
  <si>
    <t>4-2 D4 1:12500</t>
  </si>
  <si>
    <t>4-4 D4 1:12500</t>
  </si>
  <si>
    <t>7-1 D4 1:2500</t>
  </si>
  <si>
    <t>7-2 D4 1:20</t>
  </si>
  <si>
    <t>7-2 D4 1:100</t>
  </si>
  <si>
    <t>7-2 D4 1:500</t>
  </si>
  <si>
    <t>7-2 D4 1:2500</t>
  </si>
  <si>
    <t>standard</t>
  </si>
  <si>
    <t>ug/ml</t>
  </si>
  <si>
    <t>7-3 D4 1:10</t>
  </si>
  <si>
    <t>7-3 D4 1:50</t>
  </si>
  <si>
    <t>7-3 D4 1:250</t>
  </si>
  <si>
    <t>7-3 D4 1:1250</t>
  </si>
  <si>
    <t>4-1 D4 1:10</t>
  </si>
  <si>
    <t>4-1 D4 1:50</t>
  </si>
  <si>
    <t>4-1 D4 1:250</t>
  </si>
  <si>
    <t>4-1 D4 1:1250</t>
  </si>
  <si>
    <t>4-3 D4 1:10</t>
  </si>
  <si>
    <t>4-3 D4 1:50</t>
  </si>
  <si>
    <t>4-3 D4 1:250</t>
  </si>
  <si>
    <t>4-3 D4 1:1250</t>
  </si>
  <si>
    <t>log conc.</t>
  </si>
  <si>
    <t>OD450</t>
  </si>
  <si>
    <t>Day4</t>
  </si>
  <si>
    <t>4-1</t>
  </si>
  <si>
    <t>4-2</t>
  </si>
  <si>
    <t>4-3</t>
  </si>
  <si>
    <t>4-4</t>
  </si>
  <si>
    <t>7-1</t>
  </si>
  <si>
    <t>7-2</t>
  </si>
  <si>
    <t>7-3</t>
  </si>
  <si>
    <t>G7(N24)</t>
  </si>
  <si>
    <t>G4(N31)</t>
  </si>
  <si>
    <t>MEAN</t>
  </si>
  <si>
    <t>STDV</t>
  </si>
  <si>
    <r>
      <t>20.37</t>
    </r>
    <r>
      <rPr>
        <sz val="10"/>
        <rFont val="Calibri"/>
        <family val="2"/>
      </rPr>
      <t>±</t>
    </r>
    <r>
      <rPr>
        <sz val="10"/>
        <rFont val="Arial"/>
        <family val="2"/>
      </rPr>
      <t>20.18</t>
    </r>
  </si>
  <si>
    <r>
      <t>5.64</t>
    </r>
    <r>
      <rPr>
        <sz val="10"/>
        <rFont val="Calibri"/>
        <family val="2"/>
      </rPr>
      <t>±</t>
    </r>
    <r>
      <rPr>
        <sz val="10"/>
        <rFont val="Arial"/>
        <family val="2"/>
      </rPr>
      <t>3.98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</si>
</sst>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/>
    <xf numFmtId="49" fontId="0" fillId="0" borderId="0" xfId="0" applyNumberFormat="1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8130128470783"/>
          <c:y val="0.20132417041619799"/>
          <c:w val="0.82251004338743405"/>
          <c:h val="0.683584295113796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'Absorbance 1_01'!$P$20</c:f>
              <c:strCache>
                <c:ptCount val="1"/>
                <c:pt idx="0">
                  <c:v>OD450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5314157158927"/>
                  <c:y val="4.7272858016035703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'Absorbance 1_01'!$O$21:$O$26</c:f>
              <c:numCache>
                <c:formatCode>General</c:formatCode>
                <c:ptCount val="6"/>
                <c:pt idx="0">
                  <c:v>1</c:v>
                </c:pt>
                <c:pt idx="1">
                  <c:v>0.3010299956639812</c:v>
                </c:pt>
                <c:pt idx="2">
                  <c:v>-0.3979400086720376</c:v>
                </c:pt>
                <c:pt idx="3">
                  <c:v>-1.0969100130080565</c:v>
                </c:pt>
                <c:pt idx="4">
                  <c:v>-1.7958800173440752</c:v>
                </c:pt>
                <c:pt idx="5">
                  <c:v>-2.4948500216800942</c:v>
                </c:pt>
              </c:numCache>
            </c:numRef>
          </c:xVal>
          <c:yVal>
            <c:numRef>
              <c:f>'Absorbance 1_01'!$P$21:$P$26</c:f>
              <c:numCache>
                <c:formatCode>0.0000</c:formatCode>
                <c:ptCount val="6"/>
                <c:pt idx="0">
                  <c:v>2.7334000000000001</c:v>
                </c:pt>
                <c:pt idx="1">
                  <c:v>2.5137</c:v>
                </c:pt>
                <c:pt idx="2">
                  <c:v>1.9590000000000001</c:v>
                </c:pt>
                <c:pt idx="3">
                  <c:v>0.80620000000000003</c:v>
                </c:pt>
                <c:pt idx="4">
                  <c:v>0.26050000000000001</c:v>
                </c:pt>
                <c:pt idx="5">
                  <c:v>9.2499999999999999E-2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47-4722-AD67-BDF63D4AC7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77444064"/>
        <c:axId val="-277558336"/>
      </c:scatterChart>
      <c:valAx>
        <c:axId val="-27744406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77558336"/>
        <c:crosses val="autoZero"/>
        <c:crossBetween val="midCat"/>
      </c:valAx>
      <c:valAx>
        <c:axId val="-277558336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77444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133350</xdr:colOff>
      <xdr:row>1</xdr:row>
      <xdr:rowOff>180975</xdr:rowOff>
    </xdr:from>
    <xdr:to>
      <xdr:col>16</xdr:col>
      <xdr:colOff>441325</xdr:colOff>
      <xdr:row>16</xdr:row>
      <xdr:rowOff>168275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bsorbance 1_01"/>
  <dimension ref="A1:P64"/>
  <sheetViews>
    <sheetView tabSelected="1" workbookViewId="0">
      <selection activeCell="B15" sqref="B15:I19"/>
    </sheetView>
  </sheetViews>
  <sheetFormatPr defaultColWidth="9.140625" defaultRowHeight="15" customHeight="1" x14ac:dyDescent="0.2"/>
  <cols>
    <col min="1" max="1" width="21.42578125" customWidth="1"/>
    <col min="2" max="9" width="13.5703125" bestFit="1" customWidth="1"/>
    <col min="10" max="12" width="12.42578125" bestFit="1" customWidth="1"/>
    <col min="13" max="13" width="9" bestFit="1" customWidth="1"/>
  </cols>
  <sheetData>
    <row r="1" spans="1:13" ht="15" customHeight="1" x14ac:dyDescent="0.2">
      <c r="A1" t="s">
        <v>0</v>
      </c>
    </row>
    <row r="2" spans="1:13" ht="15" customHeight="1" x14ac:dyDescent="0.2">
      <c r="A2" t="s">
        <v>1</v>
      </c>
    </row>
    <row r="3" spans="1:13" ht="15" customHeight="1" x14ac:dyDescent="0.2">
      <c r="A3" t="s">
        <v>2</v>
      </c>
    </row>
    <row r="4" spans="1:13" ht="15" customHeight="1" x14ac:dyDescent="0.2">
      <c r="A4" t="s">
        <v>3</v>
      </c>
    </row>
    <row r="5" spans="1:13" ht="15" customHeight="1" x14ac:dyDescent="0.2">
      <c r="A5" t="s">
        <v>4</v>
      </c>
    </row>
    <row r="6" spans="1:13" ht="15" customHeight="1" x14ac:dyDescent="0.2">
      <c r="A6" t="s">
        <v>5</v>
      </c>
    </row>
    <row r="7" spans="1:13" ht="15" customHeight="1" x14ac:dyDescent="0.2">
      <c r="A7" t="s">
        <v>3</v>
      </c>
    </row>
    <row r="8" spans="1:13" ht="15" customHeight="1" x14ac:dyDescent="0.2">
      <c r="A8" t="s">
        <v>6</v>
      </c>
    </row>
    <row r="9" spans="1:13" ht="15" customHeight="1" x14ac:dyDescent="0.2">
      <c r="A9" t="s">
        <v>3</v>
      </c>
    </row>
    <row r="10" spans="1:13" ht="15" customHeight="1" x14ac:dyDescent="0.2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2">
      <c r="A11" t="s">
        <v>8</v>
      </c>
      <c r="B11" s="2">
        <v>0.62980000000000003</v>
      </c>
      <c r="C11" s="2">
        <v>0.84079999999999999</v>
      </c>
      <c r="D11" s="2">
        <v>2.1757</v>
      </c>
      <c r="E11" s="2">
        <v>2.1676000000000002</v>
      </c>
      <c r="F11" s="2">
        <v>0.17949999999999999</v>
      </c>
      <c r="G11" s="2">
        <v>0.1777</v>
      </c>
      <c r="H11" s="2">
        <v>2.2383000000000002</v>
      </c>
      <c r="I11" s="2">
        <v>2.2355</v>
      </c>
      <c r="J11" s="2">
        <v>2.3222</v>
      </c>
      <c r="K11" s="2">
        <v>2.3488000000000002</v>
      </c>
      <c r="L11" s="2">
        <v>9.8000000000000004E-2</v>
      </c>
      <c r="M11" s="2">
        <v>2.7334000000000001</v>
      </c>
    </row>
    <row r="12" spans="1:13" ht="15" customHeight="1" x14ac:dyDescent="0.2">
      <c r="A12" t="s">
        <v>9</v>
      </c>
      <c r="B12" s="2">
        <v>0.23300000000000001</v>
      </c>
      <c r="C12" s="2">
        <v>0.2848</v>
      </c>
      <c r="D12" s="2">
        <v>1.2067000000000001</v>
      </c>
      <c r="E12" s="2">
        <v>1.1354</v>
      </c>
      <c r="F12" s="2">
        <v>7.0300000000000001E-2</v>
      </c>
      <c r="G12" s="2">
        <v>8.0399999999999999E-2</v>
      </c>
      <c r="H12" s="2">
        <v>1.0782</v>
      </c>
      <c r="I12" s="2">
        <v>1.1274</v>
      </c>
      <c r="J12" s="2">
        <v>1.1958</v>
      </c>
      <c r="K12" s="2">
        <v>1.1895</v>
      </c>
      <c r="L12" s="2">
        <v>4.6399999999999997E-2</v>
      </c>
      <c r="M12" s="2">
        <v>2.5137</v>
      </c>
    </row>
    <row r="13" spans="1:13" ht="15" customHeight="1" x14ac:dyDescent="0.2">
      <c r="A13" t="s">
        <v>10</v>
      </c>
      <c r="B13" s="2">
        <v>9.2999999999999999E-2</v>
      </c>
      <c r="C13" s="2">
        <v>0.1148</v>
      </c>
      <c r="D13" s="2">
        <v>0.43840000000000001</v>
      </c>
      <c r="E13" s="2">
        <v>0.38069999999999998</v>
      </c>
      <c r="F13" s="2">
        <v>4.9500000000000002E-2</v>
      </c>
      <c r="G13" s="2">
        <v>5.6300000000000003E-2</v>
      </c>
      <c r="H13" s="2">
        <v>0.46529999999999999</v>
      </c>
      <c r="I13" s="2">
        <v>0.49390000000000001</v>
      </c>
      <c r="J13" s="2">
        <v>0.4985</v>
      </c>
      <c r="K13" s="2">
        <v>0.45279999999999998</v>
      </c>
      <c r="L13" s="2">
        <v>3.4299999999999997E-2</v>
      </c>
      <c r="M13" s="2">
        <v>1.9590000000000001</v>
      </c>
    </row>
    <row r="14" spans="1:13" ht="15" customHeight="1" x14ac:dyDescent="0.2">
      <c r="A14" t="s">
        <v>11</v>
      </c>
      <c r="B14" s="2">
        <v>5.8400000000000001E-2</v>
      </c>
      <c r="C14" s="2">
        <v>5.8000000000000003E-2</v>
      </c>
      <c r="D14" s="2">
        <v>0.1416</v>
      </c>
      <c r="E14" s="2">
        <v>0.13830000000000001</v>
      </c>
      <c r="F14" s="2">
        <v>4.7199999999999999E-2</v>
      </c>
      <c r="G14" s="2">
        <v>4.5600000000000002E-2</v>
      </c>
      <c r="H14" s="2">
        <v>0.15559999999999999</v>
      </c>
      <c r="I14" s="2">
        <v>0.15340000000000001</v>
      </c>
      <c r="J14" s="2">
        <v>0.1681</v>
      </c>
      <c r="K14" s="2">
        <v>0.16250000000000001</v>
      </c>
      <c r="L14" s="2">
        <v>3.2500000000000001E-2</v>
      </c>
      <c r="M14" s="2">
        <v>0.80620000000000003</v>
      </c>
    </row>
    <row r="15" spans="1:13" ht="15" customHeight="1" x14ac:dyDescent="0.2">
      <c r="A15" t="s">
        <v>12</v>
      </c>
      <c r="B15" s="2"/>
      <c r="C15" s="2"/>
      <c r="D15" s="2"/>
      <c r="E15" s="2"/>
      <c r="F15" s="2"/>
      <c r="G15" s="2"/>
      <c r="H15" s="2"/>
      <c r="I15" s="2"/>
      <c r="J15" s="2">
        <v>2.5078999999999998</v>
      </c>
      <c r="K15" s="2">
        <v>2.4072</v>
      </c>
      <c r="L15" s="2">
        <v>9.5799999999999996E-2</v>
      </c>
      <c r="M15" s="2">
        <v>0.26050000000000001</v>
      </c>
    </row>
    <row r="16" spans="1:13" ht="15" customHeight="1" x14ac:dyDescent="0.2">
      <c r="A16" t="s">
        <v>13</v>
      </c>
      <c r="B16" s="2"/>
      <c r="C16" s="2"/>
      <c r="D16" s="2"/>
      <c r="E16" s="2"/>
      <c r="F16" s="2"/>
      <c r="G16" s="2"/>
      <c r="H16" s="2"/>
      <c r="I16" s="2"/>
      <c r="J16" s="2">
        <v>1.3895</v>
      </c>
      <c r="K16" s="2">
        <v>1.3733</v>
      </c>
      <c r="L16" s="2">
        <v>5.3999999999999999E-2</v>
      </c>
      <c r="M16" s="2">
        <v>9.2499999999999999E-2</v>
      </c>
    </row>
    <row r="17" spans="1:16" ht="15" customHeight="1" x14ac:dyDescent="0.2">
      <c r="A17" t="s">
        <v>14</v>
      </c>
      <c r="B17" s="2"/>
      <c r="C17" s="2"/>
      <c r="D17" s="2"/>
      <c r="E17" s="2"/>
      <c r="F17" s="2"/>
      <c r="G17" s="2"/>
      <c r="H17" s="2"/>
      <c r="I17" s="2"/>
      <c r="J17" s="2">
        <v>0.46960000000000002</v>
      </c>
      <c r="K17" s="2">
        <v>0.48599999999999999</v>
      </c>
      <c r="L17" s="2">
        <v>3.9199999999999999E-2</v>
      </c>
      <c r="M17" s="2">
        <v>4.82E-2</v>
      </c>
    </row>
    <row r="18" spans="1:16" ht="15" customHeight="1" x14ac:dyDescent="0.2">
      <c r="A18" t="s">
        <v>15</v>
      </c>
      <c r="B18" s="2"/>
      <c r="C18" s="2"/>
      <c r="D18" s="2"/>
      <c r="E18" s="2"/>
      <c r="F18" s="2"/>
      <c r="G18" s="2"/>
      <c r="H18" s="2"/>
      <c r="I18" s="2"/>
      <c r="J18" s="2">
        <v>0.13339999999999999</v>
      </c>
      <c r="K18" s="2">
        <v>0.13900000000000001</v>
      </c>
      <c r="L18" s="2">
        <v>3.9199999999999999E-2</v>
      </c>
      <c r="M18" s="2">
        <v>4.2599999999999999E-2</v>
      </c>
    </row>
    <row r="20" spans="1:16" ht="15" customHeight="1" x14ac:dyDescent="0.2">
      <c r="A20" t="s">
        <v>16</v>
      </c>
      <c r="B20" s="1">
        <v>1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1">
        <v>8</v>
      </c>
      <c r="J20" s="1">
        <v>9</v>
      </c>
      <c r="K20" s="1">
        <v>10</v>
      </c>
      <c r="L20" s="1">
        <v>11</v>
      </c>
      <c r="M20" s="1" t="s">
        <v>294</v>
      </c>
      <c r="O20" s="12" t="s">
        <v>308</v>
      </c>
      <c r="P20" s="12" t="s">
        <v>309</v>
      </c>
    </row>
    <row r="21" spans="1:16" ht="15" customHeight="1" x14ac:dyDescent="0.2">
      <c r="A21" t="s">
        <v>8</v>
      </c>
      <c r="B21" s="3" t="s">
        <v>300</v>
      </c>
      <c r="C21" s="3" t="s">
        <v>300</v>
      </c>
      <c r="D21" s="3" t="s">
        <v>278</v>
      </c>
      <c r="E21" s="3" t="s">
        <v>278</v>
      </c>
      <c r="F21" s="3" t="s">
        <v>304</v>
      </c>
      <c r="G21" s="3" t="s">
        <v>304</v>
      </c>
      <c r="H21" s="3" t="s">
        <v>279</v>
      </c>
      <c r="I21" s="3" t="s">
        <v>279</v>
      </c>
      <c r="J21" s="3" t="s">
        <v>280</v>
      </c>
      <c r="K21" s="3" t="s">
        <v>280</v>
      </c>
      <c r="L21" s="3" t="s">
        <v>296</v>
      </c>
      <c r="M21" s="3">
        <v>10</v>
      </c>
      <c r="N21" s="3" t="s">
        <v>295</v>
      </c>
      <c r="O21">
        <f>LOG10(M21)</f>
        <v>1</v>
      </c>
      <c r="P21" s="2">
        <v>2.7334000000000001</v>
      </c>
    </row>
    <row r="22" spans="1:16" ht="15" customHeight="1" x14ac:dyDescent="0.2">
      <c r="A22" t="s">
        <v>9</v>
      </c>
      <c r="B22" s="3" t="s">
        <v>301</v>
      </c>
      <c r="C22" s="3" t="s">
        <v>301</v>
      </c>
      <c r="D22" s="3" t="s">
        <v>281</v>
      </c>
      <c r="E22" s="3" t="s">
        <v>281</v>
      </c>
      <c r="F22" s="3" t="s">
        <v>305</v>
      </c>
      <c r="G22" s="3" t="s">
        <v>305</v>
      </c>
      <c r="H22" s="3" t="s">
        <v>282</v>
      </c>
      <c r="I22" s="3" t="s">
        <v>282</v>
      </c>
      <c r="J22" s="3" t="s">
        <v>283</v>
      </c>
      <c r="K22" s="3" t="s">
        <v>283</v>
      </c>
      <c r="L22" s="3" t="s">
        <v>297</v>
      </c>
      <c r="M22" s="3">
        <f>M21/5</f>
        <v>2</v>
      </c>
      <c r="O22" s="12">
        <f t="shared" ref="O22:O28" si="0">LOG10(M22)</f>
        <v>0.3010299956639812</v>
      </c>
      <c r="P22" s="2">
        <v>2.5137</v>
      </c>
    </row>
    <row r="23" spans="1:16" ht="15" customHeight="1" x14ac:dyDescent="0.2">
      <c r="A23" t="s">
        <v>10</v>
      </c>
      <c r="B23" s="3" t="s">
        <v>302</v>
      </c>
      <c r="C23" s="3" t="s">
        <v>302</v>
      </c>
      <c r="D23" s="3" t="s">
        <v>284</v>
      </c>
      <c r="E23" s="3" t="s">
        <v>284</v>
      </c>
      <c r="F23" s="3" t="s">
        <v>306</v>
      </c>
      <c r="G23" s="3" t="s">
        <v>306</v>
      </c>
      <c r="H23" s="3" t="s">
        <v>285</v>
      </c>
      <c r="I23" s="3" t="s">
        <v>285</v>
      </c>
      <c r="J23" s="3" t="s">
        <v>286</v>
      </c>
      <c r="K23" s="3" t="s">
        <v>286</v>
      </c>
      <c r="L23" s="3" t="s">
        <v>298</v>
      </c>
      <c r="M23" s="3">
        <f t="shared" ref="M23:M28" si="1">M22/5</f>
        <v>0.4</v>
      </c>
      <c r="O23" s="12">
        <f t="shared" si="0"/>
        <v>-0.3979400086720376</v>
      </c>
      <c r="P23" s="2">
        <v>1.9590000000000001</v>
      </c>
    </row>
    <row r="24" spans="1:16" ht="15" customHeight="1" x14ac:dyDescent="0.2">
      <c r="A24" t="s">
        <v>11</v>
      </c>
      <c r="B24" s="3" t="s">
        <v>303</v>
      </c>
      <c r="C24" s="3" t="s">
        <v>303</v>
      </c>
      <c r="D24" s="3" t="s">
        <v>287</v>
      </c>
      <c r="E24" s="3" t="s">
        <v>287</v>
      </c>
      <c r="F24" s="3" t="s">
        <v>307</v>
      </c>
      <c r="G24" s="3" t="s">
        <v>307</v>
      </c>
      <c r="H24" s="3" t="s">
        <v>288</v>
      </c>
      <c r="I24" s="3" t="s">
        <v>288</v>
      </c>
      <c r="J24" s="3" t="s">
        <v>289</v>
      </c>
      <c r="K24" s="3" t="s">
        <v>289</v>
      </c>
      <c r="L24" s="3" t="s">
        <v>299</v>
      </c>
      <c r="M24" s="3">
        <f t="shared" si="1"/>
        <v>0.08</v>
      </c>
      <c r="O24" s="12">
        <f t="shared" si="0"/>
        <v>-1.0969100130080565</v>
      </c>
      <c r="P24" s="2">
        <v>0.80620000000000003</v>
      </c>
    </row>
    <row r="25" spans="1:16" ht="15" customHeight="1" x14ac:dyDescent="0.2">
      <c r="A25" t="s">
        <v>12</v>
      </c>
      <c r="B25" s="3"/>
      <c r="C25" s="3"/>
      <c r="D25" s="3"/>
      <c r="E25" s="3"/>
      <c r="F25" s="3"/>
      <c r="G25" s="3"/>
      <c r="H25" s="3"/>
      <c r="I25" s="3"/>
      <c r="J25" s="3" t="s">
        <v>290</v>
      </c>
      <c r="K25" s="3" t="s">
        <v>290</v>
      </c>
      <c r="L25" s="3" t="s">
        <v>296</v>
      </c>
      <c r="M25" s="3">
        <f t="shared" si="1"/>
        <v>1.6E-2</v>
      </c>
      <c r="O25" s="12">
        <f t="shared" si="0"/>
        <v>-1.7958800173440752</v>
      </c>
      <c r="P25" s="2">
        <v>0.26050000000000001</v>
      </c>
    </row>
    <row r="26" spans="1:16" ht="15" customHeight="1" x14ac:dyDescent="0.2">
      <c r="A26" t="s">
        <v>13</v>
      </c>
      <c r="B26" s="3"/>
      <c r="C26" s="3"/>
      <c r="D26" s="3"/>
      <c r="E26" s="3"/>
      <c r="F26" s="3"/>
      <c r="G26" s="3"/>
      <c r="H26" s="3"/>
      <c r="I26" s="3"/>
      <c r="J26" s="3" t="s">
        <v>291</v>
      </c>
      <c r="K26" s="3" t="s">
        <v>291</v>
      </c>
      <c r="L26" s="3" t="s">
        <v>297</v>
      </c>
      <c r="M26" s="3">
        <f t="shared" si="1"/>
        <v>3.2000000000000002E-3</v>
      </c>
      <c r="O26" s="12">
        <f t="shared" si="0"/>
        <v>-2.4948500216800942</v>
      </c>
      <c r="P26" s="2">
        <v>9.2499999999999999E-2</v>
      </c>
    </row>
    <row r="27" spans="1:16" ht="15" customHeight="1" x14ac:dyDescent="0.2">
      <c r="A27" t="s">
        <v>14</v>
      </c>
      <c r="B27" s="3"/>
      <c r="C27" s="3"/>
      <c r="D27" s="3"/>
      <c r="E27" s="3"/>
      <c r="F27" s="3"/>
      <c r="G27" s="3"/>
      <c r="H27" s="3"/>
      <c r="I27" s="3"/>
      <c r="J27" s="3" t="s">
        <v>292</v>
      </c>
      <c r="K27" s="3" t="s">
        <v>292</v>
      </c>
      <c r="L27" s="3" t="s">
        <v>298</v>
      </c>
      <c r="M27" s="3">
        <f t="shared" si="1"/>
        <v>6.4000000000000005E-4</v>
      </c>
      <c r="O27" s="12">
        <f t="shared" si="0"/>
        <v>-3.1938200260161129</v>
      </c>
      <c r="P27" s="2">
        <v>4.82E-2</v>
      </c>
    </row>
    <row r="28" spans="1:16" ht="15" customHeight="1" x14ac:dyDescent="0.2">
      <c r="A28" t="s">
        <v>15</v>
      </c>
      <c r="B28" s="3"/>
      <c r="C28" s="3"/>
      <c r="D28" s="3"/>
      <c r="E28" s="3"/>
      <c r="F28" s="3"/>
      <c r="G28" s="3"/>
      <c r="H28" s="3"/>
      <c r="I28" s="3"/>
      <c r="J28" s="3" t="s">
        <v>293</v>
      </c>
      <c r="K28" s="3" t="s">
        <v>293</v>
      </c>
      <c r="L28" s="3" t="s">
        <v>299</v>
      </c>
      <c r="M28" s="3">
        <f t="shared" si="1"/>
        <v>1.2800000000000002E-4</v>
      </c>
      <c r="O28" s="12">
        <f t="shared" si="0"/>
        <v>-3.8927900303521317</v>
      </c>
      <c r="P28" s="2">
        <v>4.2599999999999999E-2</v>
      </c>
    </row>
    <row r="30" spans="1:16" ht="15" customHeight="1" x14ac:dyDescent="0.2">
      <c r="A30" t="s">
        <v>113</v>
      </c>
    </row>
    <row r="31" spans="1:16" ht="15" customHeight="1" x14ac:dyDescent="0.2">
      <c r="B31">
        <f>(B11-2.0394)/0.8632</f>
        <v>-1.6329935125115851</v>
      </c>
      <c r="C31" s="12">
        <f t="shared" ref="C31:L31" si="2">(C11-2.0394)/0.8632</f>
        <v>-1.38855421686747</v>
      </c>
      <c r="D31" s="12">
        <f t="shared" si="2"/>
        <v>0.15790083410565323</v>
      </c>
      <c r="E31" s="12">
        <f t="shared" si="2"/>
        <v>0.14851714550509743</v>
      </c>
      <c r="F31" s="12">
        <f t="shared" si="2"/>
        <v>-2.1546570898980542</v>
      </c>
      <c r="G31" s="12">
        <f t="shared" si="2"/>
        <v>-2.1567423540315107</v>
      </c>
      <c r="H31" s="12">
        <f t="shared" si="2"/>
        <v>0.23042168674698804</v>
      </c>
      <c r="I31" s="12">
        <f t="shared" si="2"/>
        <v>0.22717794253938825</v>
      </c>
      <c r="J31" s="12">
        <f t="shared" si="2"/>
        <v>0.32761816496756252</v>
      </c>
      <c r="K31" s="12">
        <f t="shared" si="2"/>
        <v>0.35843373493975916</v>
      </c>
      <c r="L31" s="12">
        <f t="shared" si="2"/>
        <v>-2.2490732159406859</v>
      </c>
    </row>
    <row r="32" spans="1:16" ht="15" customHeight="1" x14ac:dyDescent="0.2">
      <c r="B32" s="12">
        <f t="shared" ref="B32:L32" si="3">(B12-2.0394)/0.8632</f>
        <v>-2.0926784059314181</v>
      </c>
      <c r="C32" s="12">
        <f t="shared" si="3"/>
        <v>-2.0326691380908253</v>
      </c>
      <c r="D32" s="12">
        <f t="shared" si="3"/>
        <v>-0.96466635773864695</v>
      </c>
      <c r="E32" s="12">
        <f t="shared" si="3"/>
        <v>-1.0472659870250234</v>
      </c>
      <c r="F32" s="12">
        <f t="shared" si="3"/>
        <v>-2.2811631139944395</v>
      </c>
      <c r="G32" s="12">
        <f t="shared" si="3"/>
        <v>-2.2694624652455979</v>
      </c>
      <c r="H32" s="12">
        <f t="shared" si="3"/>
        <v>-1.1135310472659872</v>
      </c>
      <c r="I32" s="12">
        <f t="shared" si="3"/>
        <v>-1.0565338276181653</v>
      </c>
      <c r="J32" s="12">
        <f t="shared" si="3"/>
        <v>-0.97729379054680277</v>
      </c>
      <c r="K32" s="12">
        <f t="shared" si="3"/>
        <v>-0.98459221501390193</v>
      </c>
      <c r="L32" s="12">
        <f t="shared" si="3"/>
        <v>-2.3088507877664508</v>
      </c>
    </row>
    <row r="33" spans="2:12" ht="15" customHeight="1" x14ac:dyDescent="0.2">
      <c r="B33" s="12">
        <f t="shared" ref="B33:L33" si="4">(B13-2.0394)/0.8632</f>
        <v>-2.2548656163113998</v>
      </c>
      <c r="C33" s="12">
        <f t="shared" si="4"/>
        <v>-2.2296107506950884</v>
      </c>
      <c r="D33" s="12">
        <f t="shared" si="4"/>
        <v>-1.8547265987025023</v>
      </c>
      <c r="E33" s="12">
        <f t="shared" si="4"/>
        <v>-1.9215708989805378</v>
      </c>
      <c r="F33" s="12">
        <f t="shared" si="4"/>
        <v>-2.305259499536608</v>
      </c>
      <c r="G33" s="12">
        <f t="shared" si="4"/>
        <v>-2.2973818350324375</v>
      </c>
      <c r="H33" s="12">
        <f t="shared" si="4"/>
        <v>-1.8235634847080631</v>
      </c>
      <c r="I33" s="12">
        <f t="shared" si="4"/>
        <v>-1.7904309545875812</v>
      </c>
      <c r="J33" s="12">
        <f t="shared" si="4"/>
        <v>-1.7851019462465247</v>
      </c>
      <c r="K33" s="12">
        <f t="shared" si="4"/>
        <v>-1.8380444856348475</v>
      </c>
      <c r="L33" s="12">
        <f t="shared" si="4"/>
        <v>-2.3228683966635777</v>
      </c>
    </row>
    <row r="34" spans="2:12" ht="15" customHeight="1" x14ac:dyDescent="0.2">
      <c r="B34" s="12">
        <f t="shared" ref="B34:L34" si="5">(B14-2.0394)/0.8632</f>
        <v>-2.2949490268767381</v>
      </c>
      <c r="C34" s="12">
        <f t="shared" si="5"/>
        <v>-2.2954124189063951</v>
      </c>
      <c r="D34" s="12">
        <f t="shared" si="5"/>
        <v>-2.1985634847080631</v>
      </c>
      <c r="E34" s="12">
        <f t="shared" si="5"/>
        <v>-2.2023864689527342</v>
      </c>
      <c r="F34" s="12">
        <f t="shared" si="5"/>
        <v>-2.3079240037071367</v>
      </c>
      <c r="G34" s="12">
        <f t="shared" si="5"/>
        <v>-2.3097775718257645</v>
      </c>
      <c r="H34" s="12">
        <f t="shared" si="5"/>
        <v>-2.182344763670065</v>
      </c>
      <c r="I34" s="12">
        <f t="shared" si="5"/>
        <v>-2.1848934198331791</v>
      </c>
      <c r="J34" s="12">
        <f t="shared" si="5"/>
        <v>-2.1678637627432811</v>
      </c>
      <c r="K34" s="12">
        <f t="shared" si="5"/>
        <v>-2.1743512511584804</v>
      </c>
      <c r="L34" s="12">
        <f t="shared" si="5"/>
        <v>-2.3249536607970342</v>
      </c>
    </row>
    <row r="35" spans="2:12" ht="15" customHeight="1" x14ac:dyDescent="0.2">
      <c r="B35" s="12"/>
      <c r="C35" s="12"/>
      <c r="D35" s="12"/>
      <c r="E35" s="12"/>
      <c r="F35" s="12"/>
      <c r="G35" s="12"/>
      <c r="H35" s="12"/>
      <c r="I35" s="12"/>
      <c r="J35" s="12">
        <f t="shared" ref="J35:L35" si="6">(J15-2.0394)/0.8632</f>
        <v>0.54274791473586625</v>
      </c>
      <c r="K35" s="12">
        <f t="shared" si="6"/>
        <v>0.42608897126969408</v>
      </c>
      <c r="L35" s="12">
        <f t="shared" si="6"/>
        <v>-2.2516218721037999</v>
      </c>
    </row>
    <row r="36" spans="2:12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>
        <f t="shared" ref="J36:L36" si="7">(J16-2.0394)/0.8632</f>
        <v>-0.75289620018535697</v>
      </c>
      <c r="K36" s="12">
        <f t="shared" si="7"/>
        <v>-0.77166357738646918</v>
      </c>
      <c r="L36" s="12">
        <f t="shared" si="7"/>
        <v>-2.3000463392029658</v>
      </c>
    </row>
    <row r="37" spans="2:12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>
        <f t="shared" ref="J37:L37" si="8">(J17-2.0394)/0.8632</f>
        <v>-1.8185820203892495</v>
      </c>
      <c r="K37" s="12">
        <f t="shared" si="8"/>
        <v>-1.7995829471733089</v>
      </c>
      <c r="L37" s="12">
        <f t="shared" si="8"/>
        <v>-2.3171918443002779</v>
      </c>
    </row>
    <row r="38" spans="2:12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>
        <f t="shared" ref="J38:L38" si="9">(J18-2.0394)/0.8632</f>
        <v>-2.2080630213160335</v>
      </c>
      <c r="K38" s="12">
        <f t="shared" si="9"/>
        <v>-2.2015755329008342</v>
      </c>
      <c r="L38" s="12">
        <f t="shared" si="9"/>
        <v>-2.3171918443002779</v>
      </c>
    </row>
    <row r="40" spans="2:12" ht="15" customHeight="1" x14ac:dyDescent="0.2">
      <c r="B40">
        <f>POWER(10,B31)</f>
        <v>2.3281260349382642E-2</v>
      </c>
      <c r="C40" s="12">
        <f t="shared" ref="C40:L40" si="10">POWER(10,C31)</f>
        <v>4.087387224126713E-2</v>
      </c>
      <c r="D40" s="12">
        <f t="shared" si="10"/>
        <v>1.4384700835008248</v>
      </c>
      <c r="E40" s="12">
        <f t="shared" si="10"/>
        <v>1.4077228027318849</v>
      </c>
      <c r="F40" s="12">
        <f t="shared" si="10"/>
        <v>7.0039479523861499E-3</v>
      </c>
      <c r="G40" s="12">
        <f t="shared" si="10"/>
        <v>6.970399116330058E-3</v>
      </c>
      <c r="H40" s="12">
        <f t="shared" si="10"/>
        <v>1.6998933962473781</v>
      </c>
      <c r="I40" s="12">
        <f t="shared" si="10"/>
        <v>1.6872441947005112</v>
      </c>
      <c r="J40" s="12">
        <f t="shared" si="10"/>
        <v>2.1262687921366275</v>
      </c>
      <c r="K40" s="12">
        <f t="shared" si="10"/>
        <v>2.2826206137083789</v>
      </c>
      <c r="L40" s="12">
        <f t="shared" si="10"/>
        <v>5.6354264245472253E-3</v>
      </c>
    </row>
    <row r="41" spans="2:12" ht="15" customHeight="1" x14ac:dyDescent="0.2">
      <c r="B41" s="12">
        <f t="shared" ref="B41:L41" si="11">POWER(10,B32)</f>
        <v>8.0783300731180428E-3</v>
      </c>
      <c r="C41" s="12">
        <f t="shared" si="11"/>
        <v>9.2753618631298829E-3</v>
      </c>
      <c r="D41" s="12">
        <f t="shared" si="11"/>
        <v>0.10847599496501663</v>
      </c>
      <c r="E41" s="12">
        <f t="shared" si="11"/>
        <v>8.9687932555306771E-2</v>
      </c>
      <c r="F41" s="12">
        <f t="shared" si="11"/>
        <v>5.2340381764260056E-3</v>
      </c>
      <c r="G41" s="12">
        <f t="shared" si="11"/>
        <v>5.376969026260137E-3</v>
      </c>
      <c r="H41" s="12">
        <f t="shared" si="11"/>
        <v>7.6996139864056914E-2</v>
      </c>
      <c r="I41" s="12">
        <f t="shared" si="11"/>
        <v>8.7794270062526172E-2</v>
      </c>
      <c r="J41" s="12">
        <f t="shared" si="11"/>
        <v>0.10536738683343169</v>
      </c>
      <c r="K41" s="12">
        <f t="shared" si="11"/>
        <v>0.10361145798422156</v>
      </c>
      <c r="L41" s="12">
        <f t="shared" si="11"/>
        <v>4.9107656824624374E-3</v>
      </c>
    </row>
    <row r="42" spans="2:12" ht="15" customHeight="1" x14ac:dyDescent="0.2">
      <c r="B42" s="12">
        <f t="shared" ref="B42:L43" si="12">POWER(10,B33)</f>
        <v>5.5607629727275829E-3</v>
      </c>
      <c r="C42" s="12">
        <f t="shared" si="12"/>
        <v>5.893716605239149E-3</v>
      </c>
      <c r="D42" s="12">
        <f t="shared" si="12"/>
        <v>1.39724769323785E-2</v>
      </c>
      <c r="E42" s="12">
        <f t="shared" si="12"/>
        <v>1.1979235450866871E-2</v>
      </c>
      <c r="F42" s="12">
        <f t="shared" si="12"/>
        <v>4.9515423795103812E-3</v>
      </c>
      <c r="G42" s="12">
        <f t="shared" si="12"/>
        <v>5.0421779048417624E-3</v>
      </c>
      <c r="H42" s="12">
        <f t="shared" si="12"/>
        <v>1.5011929469170512E-2</v>
      </c>
      <c r="I42" s="12">
        <f t="shared" si="12"/>
        <v>1.620201557831755E-2</v>
      </c>
      <c r="J42" s="12">
        <f t="shared" si="12"/>
        <v>1.6402047065049039E-2</v>
      </c>
      <c r="K42" s="12">
        <f t="shared" si="12"/>
        <v>1.4519628825668584E-2</v>
      </c>
      <c r="L42" s="12">
        <f t="shared" si="12"/>
        <v>4.7547928759515967E-3</v>
      </c>
    </row>
    <row r="43" spans="2:12" ht="15" customHeight="1" x14ac:dyDescent="0.2">
      <c r="B43" s="12">
        <f>POWER(10,B34)</f>
        <v>5.0705021724290816E-3</v>
      </c>
      <c r="C43" s="12">
        <f t="shared" si="12"/>
        <v>5.0650948340691246E-3</v>
      </c>
      <c r="D43" s="12">
        <f t="shared" si="12"/>
        <v>6.3304781668656971E-3</v>
      </c>
      <c r="E43" s="12">
        <f t="shared" si="12"/>
        <v>6.2749971231762687E-3</v>
      </c>
      <c r="F43" s="12">
        <f t="shared" si="12"/>
        <v>4.9212564419555977E-3</v>
      </c>
      <c r="G43" s="12">
        <f t="shared" si="12"/>
        <v>4.9002972863709951E-3</v>
      </c>
      <c r="H43" s="12">
        <f t="shared" si="12"/>
        <v>6.571359643734391E-3</v>
      </c>
      <c r="I43" s="12">
        <f t="shared" si="12"/>
        <v>6.5329085702259555E-3</v>
      </c>
      <c r="J43" s="12">
        <f t="shared" si="12"/>
        <v>6.79416730776873E-3</v>
      </c>
      <c r="K43" s="12">
        <f t="shared" si="12"/>
        <v>6.6934303537441783E-3</v>
      </c>
      <c r="L43" s="12">
        <f t="shared" si="12"/>
        <v>4.7320174687440616E-3</v>
      </c>
    </row>
    <row r="44" spans="2:12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>
        <f t="shared" ref="J44:L44" si="13">POWER(10,J35)</f>
        <v>3.4893771656530759</v>
      </c>
      <c r="K44" s="12">
        <f t="shared" si="13"/>
        <v>2.6674050636065374</v>
      </c>
      <c r="L44" s="12">
        <f t="shared" si="13"/>
        <v>5.6024517880261171E-3</v>
      </c>
    </row>
    <row r="45" spans="2:12" ht="15" customHeight="1" x14ac:dyDescent="0.2">
      <c r="B45" s="12"/>
      <c r="C45" s="12"/>
      <c r="D45" s="12"/>
      <c r="E45" s="12"/>
      <c r="F45" s="12"/>
      <c r="G45" s="12"/>
      <c r="H45" s="12"/>
      <c r="I45" s="12"/>
      <c r="J45" s="12">
        <f t="shared" ref="J45:L45" si="14">POWER(10,J36)</f>
        <v>0.17664599681336218</v>
      </c>
      <c r="K45" s="12">
        <f t="shared" si="14"/>
        <v>0.16917509249938437</v>
      </c>
      <c r="L45" s="12">
        <f t="shared" si="14"/>
        <v>5.0113375982338585E-3</v>
      </c>
    </row>
    <row r="46" spans="2:12" ht="15" customHeight="1" x14ac:dyDescent="0.2">
      <c r="B46" s="12"/>
      <c r="C46" s="12"/>
      <c r="D46" s="12"/>
      <c r="E46" s="12"/>
      <c r="F46" s="12"/>
      <c r="G46" s="12"/>
      <c r="H46" s="12"/>
      <c r="I46" s="12"/>
      <c r="J46" s="12">
        <f t="shared" ref="J46:L46" si="15">POWER(10,J37)</f>
        <v>1.5185111305685698E-2</v>
      </c>
      <c r="K46" s="12">
        <f t="shared" si="15"/>
        <v>1.5864158958030207E-2</v>
      </c>
      <c r="L46" s="12">
        <f t="shared" si="15"/>
        <v>4.8173495006763071E-3</v>
      </c>
    </row>
    <row r="47" spans="2:12" ht="15" customHeight="1" x14ac:dyDescent="0.2">
      <c r="B47" s="12"/>
      <c r="C47" s="12"/>
      <c r="D47" s="12"/>
      <c r="E47" s="12"/>
      <c r="F47" s="12"/>
      <c r="G47" s="12"/>
      <c r="H47" s="12"/>
      <c r="I47" s="12"/>
      <c r="J47" s="12">
        <f t="shared" ref="J47:L47" si="16">POWER(10,J38)</f>
        <v>6.1935119330051927E-3</v>
      </c>
      <c r="K47" s="12">
        <f t="shared" si="16"/>
        <v>6.2867250530157254E-3</v>
      </c>
      <c r="L47" s="12">
        <f t="shared" si="16"/>
        <v>4.8173495006763071E-3</v>
      </c>
    </row>
    <row r="49" spans="2:12" ht="15" customHeight="1" x14ac:dyDescent="0.2">
      <c r="B49">
        <f>B40*10</f>
        <v>0.23281260349382643</v>
      </c>
      <c r="C49" s="12">
        <f>C40*10</f>
        <v>0.40873872241267128</v>
      </c>
      <c r="D49">
        <f>D40*100</f>
        <v>143.84700835008249</v>
      </c>
      <c r="E49" s="12">
        <f>E40*100</f>
        <v>140.7722802731885</v>
      </c>
      <c r="F49">
        <f>F40*10</f>
        <v>7.0039479523861498E-2</v>
      </c>
      <c r="G49" s="12">
        <f>G40*10</f>
        <v>6.9703991163300574E-2</v>
      </c>
      <c r="H49">
        <f>H40*100</f>
        <v>169.98933962473782</v>
      </c>
      <c r="I49" s="12">
        <f>I40*100</f>
        <v>168.72441947005112</v>
      </c>
      <c r="J49">
        <f>J40*20</f>
        <v>42.525375842732551</v>
      </c>
      <c r="K49" s="12">
        <f>K40*20</f>
        <v>45.652412274167574</v>
      </c>
      <c r="L49">
        <f>L40*10</f>
        <v>5.6354264245472255E-2</v>
      </c>
    </row>
    <row r="50" spans="2:12" ht="15" customHeight="1" x14ac:dyDescent="0.2">
      <c r="B50">
        <f>B41*50</f>
        <v>0.40391650365590215</v>
      </c>
      <c r="C50" s="12">
        <f>C41*50</f>
        <v>0.46376809315649414</v>
      </c>
      <c r="D50">
        <f>D41*500</f>
        <v>54.237997482508312</v>
      </c>
      <c r="E50" s="12">
        <f>E41*500</f>
        <v>44.843966277653386</v>
      </c>
      <c r="F50">
        <f>F41*50</f>
        <v>0.26170190882130029</v>
      </c>
      <c r="G50" s="12">
        <f>G41*50</f>
        <v>0.26884845131300683</v>
      </c>
      <c r="H50">
        <f>H41*500</f>
        <v>38.498069932028457</v>
      </c>
      <c r="I50" s="12">
        <f>I41*500</f>
        <v>43.897135031263083</v>
      </c>
      <c r="J50">
        <f>J41*100</f>
        <v>10.536738683343168</v>
      </c>
      <c r="K50" s="12">
        <f>K41*100</f>
        <v>10.361145798422156</v>
      </c>
      <c r="L50">
        <f>L41*50</f>
        <v>0.24553828412312187</v>
      </c>
    </row>
    <row r="51" spans="2:12" ht="15" customHeight="1" x14ac:dyDescent="0.2">
      <c r="B51">
        <f>B42*250</f>
        <v>1.3901907431818956</v>
      </c>
      <c r="C51" s="12">
        <f>C42*250</f>
        <v>1.4734291513097872</v>
      </c>
      <c r="D51">
        <f>D42*2500</f>
        <v>34.931192330946253</v>
      </c>
      <c r="E51" s="12">
        <f>E42*2500</f>
        <v>29.948088627167177</v>
      </c>
      <c r="F51">
        <f>F42*250</f>
        <v>1.2378855948775953</v>
      </c>
      <c r="G51" s="12">
        <f>G42*250</f>
        <v>1.2605444762104405</v>
      </c>
      <c r="H51">
        <f>H42*2500</f>
        <v>37.529823672926277</v>
      </c>
      <c r="I51" s="12">
        <f>I42*2500</f>
        <v>40.505038945793878</v>
      </c>
      <c r="J51">
        <f>J42*500</f>
        <v>8.2010235325245198</v>
      </c>
      <c r="K51" s="12">
        <f>K42*500</f>
        <v>7.2598144128342916</v>
      </c>
      <c r="L51">
        <f>L42*250</f>
        <v>1.1886982189878992</v>
      </c>
    </row>
    <row r="52" spans="2:12" ht="15" customHeight="1" x14ac:dyDescent="0.2">
      <c r="B52">
        <f>B43*1250</f>
        <v>6.338127715536352</v>
      </c>
      <c r="C52" s="12">
        <f>C43*1250</f>
        <v>6.3313685425864055</v>
      </c>
      <c r="D52">
        <f>D43*12500</f>
        <v>79.130977085821215</v>
      </c>
      <c r="E52" s="12">
        <f>E43*12500</f>
        <v>78.437464039703357</v>
      </c>
      <c r="F52">
        <f>F43*1250</f>
        <v>6.1515705524444968</v>
      </c>
      <c r="G52" s="12">
        <f>G43*1250</f>
        <v>6.1253716079637437</v>
      </c>
      <c r="H52">
        <f>H43*12500</f>
        <v>82.141995546679894</v>
      </c>
      <c r="I52" s="12">
        <f>I43*12500</f>
        <v>81.661357127824445</v>
      </c>
      <c r="J52">
        <f>J43*2500</f>
        <v>16.985418269421825</v>
      </c>
      <c r="K52" s="12">
        <f>K43*2500</f>
        <v>16.733575884360445</v>
      </c>
      <c r="L52">
        <f>L43*1250</f>
        <v>5.9150218359300766</v>
      </c>
    </row>
    <row r="53" spans="2:12" ht="15" customHeight="1" x14ac:dyDescent="0.2">
      <c r="B53">
        <f>B44*10</f>
        <v>0</v>
      </c>
      <c r="C53" s="12">
        <f t="shared" ref="C53:I53" si="17">C44*10</f>
        <v>0</v>
      </c>
      <c r="D53" s="12">
        <f t="shared" si="17"/>
        <v>0</v>
      </c>
      <c r="E53" s="12">
        <f t="shared" si="17"/>
        <v>0</v>
      </c>
      <c r="F53" s="12">
        <f t="shared" si="17"/>
        <v>0</v>
      </c>
      <c r="G53" s="12">
        <f t="shared" si="17"/>
        <v>0</v>
      </c>
      <c r="H53" s="12">
        <f t="shared" si="17"/>
        <v>0</v>
      </c>
      <c r="I53" s="12">
        <f t="shared" si="17"/>
        <v>0</v>
      </c>
      <c r="J53">
        <f>J44*20</f>
        <v>69.787543313061519</v>
      </c>
      <c r="K53" s="12">
        <f>K44*20</f>
        <v>53.348101272130748</v>
      </c>
      <c r="L53">
        <f>L44*10</f>
        <v>5.6024517880261172E-2</v>
      </c>
    </row>
    <row r="54" spans="2:12" ht="15" customHeight="1" x14ac:dyDescent="0.2">
      <c r="J54">
        <f>J45*100</f>
        <v>17.664599681336217</v>
      </c>
      <c r="K54" s="12">
        <f>K45*100</f>
        <v>16.917509249938437</v>
      </c>
      <c r="L54">
        <f>L45*50</f>
        <v>0.25056687991169291</v>
      </c>
    </row>
    <row r="55" spans="2:12" ht="15" customHeight="1" x14ac:dyDescent="0.2">
      <c r="J55">
        <f>J46*500</f>
        <v>7.5925556528428491</v>
      </c>
      <c r="K55" s="12">
        <f>K46*500</f>
        <v>7.9320794790151039</v>
      </c>
      <c r="L55">
        <f>L46*250</f>
        <v>1.2043373751690767</v>
      </c>
    </row>
    <row r="56" spans="2:12" ht="15" customHeight="1" x14ac:dyDescent="0.2">
      <c r="J56">
        <f>J47*2500</f>
        <v>15.483779832512981</v>
      </c>
      <c r="K56" s="12">
        <f>K47*2500</f>
        <v>15.716812632539314</v>
      </c>
      <c r="L56">
        <f>L47*1250</f>
        <v>6.0216868758453836</v>
      </c>
    </row>
    <row r="57" spans="2:12" ht="15" customHeight="1" x14ac:dyDescent="0.2">
      <c r="B57" t="s">
        <v>310</v>
      </c>
      <c r="E57" s="14" t="s">
        <v>320</v>
      </c>
      <c r="F57" s="14" t="s">
        <v>321</v>
      </c>
    </row>
    <row r="58" spans="2:12" ht="15" customHeight="1" x14ac:dyDescent="0.2">
      <c r="B58" s="13" t="s">
        <v>311</v>
      </c>
      <c r="C58">
        <f>AVERAGE(B49:C49)</f>
        <v>0.32077566295324889</v>
      </c>
      <c r="D58" s="14" t="s">
        <v>319</v>
      </c>
      <c r="E58">
        <f>AVERAGE(C58:C61)</f>
        <v>20.372118868342135</v>
      </c>
      <c r="F58">
        <f>_xlfn.STDEV.P(C58:C61)</f>
        <v>20.179404057496537</v>
      </c>
      <c r="G58" s="14" t="s">
        <v>322</v>
      </c>
    </row>
    <row r="59" spans="2:12" ht="15" customHeight="1" x14ac:dyDescent="0.2">
      <c r="B59" s="13" t="s">
        <v>312</v>
      </c>
      <c r="C59">
        <f>AVERAGE(D50:E51)</f>
        <v>40.990311179568785</v>
      </c>
    </row>
    <row r="60" spans="2:12" ht="15" customHeight="1" x14ac:dyDescent="0.2">
      <c r="B60" s="13" t="s">
        <v>313</v>
      </c>
      <c r="C60">
        <f>AVERAGE(F49:G49)</f>
        <v>6.9871735343581043E-2</v>
      </c>
    </row>
    <row r="61" spans="2:12" ht="15" customHeight="1" x14ac:dyDescent="0.2">
      <c r="B61" s="13" t="s">
        <v>314</v>
      </c>
      <c r="C61">
        <f>AVERAGE(H50:I51)</f>
        <v>40.107516895502926</v>
      </c>
    </row>
    <row r="62" spans="2:12" ht="15" customHeight="1" x14ac:dyDescent="0.2">
      <c r="B62" s="13" t="s">
        <v>315</v>
      </c>
      <c r="C62">
        <f>AVERAGE(J50:K51)</f>
        <v>9.0896806067810338</v>
      </c>
    </row>
    <row r="63" spans="2:12" ht="15" customHeight="1" x14ac:dyDescent="0.2">
      <c r="B63" s="13" t="s">
        <v>316</v>
      </c>
      <c r="C63">
        <f>AVERAGE(J55:K55)</f>
        <v>7.762317565928976</v>
      </c>
    </row>
    <row r="64" spans="2:12" ht="15" customHeight="1" x14ac:dyDescent="0.2">
      <c r="B64" s="13" t="s">
        <v>317</v>
      </c>
      <c r="C64">
        <f>AVERAGE(L49,L53)</f>
        <v>5.6189391062866717E-2</v>
      </c>
      <c r="D64" s="14" t="s">
        <v>318</v>
      </c>
      <c r="E64">
        <f>AVERAGE(C62:C64)</f>
        <v>5.6360625212576254</v>
      </c>
      <c r="F64">
        <f>_xlfn.STDEV.P(C62:C64)</f>
        <v>3.9826047818278503</v>
      </c>
      <c r="G64" s="14" t="s">
        <v>323</v>
      </c>
    </row>
  </sheetData>
  <pageMargins left="0.75" right="0.75" top="1" bottom="1" header="0.5" footer="0.5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Result summary"/>
  <dimension ref="A1:E101"/>
  <sheetViews>
    <sheetView workbookViewId="0"/>
  </sheetViews>
  <sheetFormatPr defaultColWidth="9.140625" defaultRowHeight="15" customHeight="1" x14ac:dyDescent="0.2"/>
  <cols>
    <col min="1" max="1" width="17.140625" customWidth="1"/>
    <col min="2" max="2" width="5.85546875" customWidth="1"/>
    <col min="3" max="3" width="9.140625" customWidth="1"/>
    <col min="4" max="4" width="8.85546875" customWidth="1"/>
    <col min="5" max="5" width="22" customWidth="1"/>
  </cols>
  <sheetData>
    <row r="1" spans="1:5" ht="15" customHeight="1" x14ac:dyDescent="0.2">
      <c r="A1" t="s">
        <v>114</v>
      </c>
    </row>
    <row r="3" spans="1:5" ht="15" customHeight="1" x14ac:dyDescent="0.2">
      <c r="A3" t="s">
        <v>115</v>
      </c>
    </row>
    <row r="5" spans="1:5" ht="15" customHeight="1" x14ac:dyDescent="0.2">
      <c r="A5" t="s">
        <v>116</v>
      </c>
      <c r="B5" t="s">
        <v>117</v>
      </c>
      <c r="C5" t="s">
        <v>118</v>
      </c>
      <c r="D5" t="s">
        <v>16</v>
      </c>
      <c r="E5" t="s">
        <v>119</v>
      </c>
    </row>
    <row r="6" spans="1:5" ht="15" customHeight="1" x14ac:dyDescent="0.2">
      <c r="A6" s="3" t="s">
        <v>6</v>
      </c>
      <c r="B6" s="3" t="s">
        <v>120</v>
      </c>
      <c r="C6" s="3" t="s">
        <v>121</v>
      </c>
      <c r="D6" s="3" t="s">
        <v>17</v>
      </c>
      <c r="E6" s="4">
        <v>0.62980000000000003</v>
      </c>
    </row>
    <row r="7" spans="1:5" ht="15" customHeight="1" x14ac:dyDescent="0.2">
      <c r="A7" s="3" t="s">
        <v>6</v>
      </c>
      <c r="B7" s="3" t="s">
        <v>122</v>
      </c>
      <c r="C7" s="3" t="s">
        <v>121</v>
      </c>
      <c r="D7" s="3" t="s">
        <v>29</v>
      </c>
      <c r="E7" s="5">
        <v>0.23300000000000001</v>
      </c>
    </row>
    <row r="8" spans="1:5" ht="15" customHeight="1" x14ac:dyDescent="0.2">
      <c r="A8" s="3" t="s">
        <v>6</v>
      </c>
      <c r="B8" s="3" t="s">
        <v>123</v>
      </c>
      <c r="C8" s="3" t="s">
        <v>121</v>
      </c>
      <c r="D8" s="3" t="s">
        <v>41</v>
      </c>
      <c r="E8" s="5">
        <v>9.2999999999999999E-2</v>
      </c>
    </row>
    <row r="9" spans="1:5" ht="15" customHeight="1" x14ac:dyDescent="0.2">
      <c r="A9" s="3" t="s">
        <v>6</v>
      </c>
      <c r="B9" s="3" t="s">
        <v>124</v>
      </c>
      <c r="C9" s="3" t="s">
        <v>121</v>
      </c>
      <c r="D9" s="3" t="s">
        <v>53</v>
      </c>
      <c r="E9" s="4">
        <v>5.8400000000000001E-2</v>
      </c>
    </row>
    <row r="10" spans="1:5" ht="15" customHeight="1" x14ac:dyDescent="0.2">
      <c r="A10" s="3" t="s">
        <v>6</v>
      </c>
      <c r="B10" s="3" t="s">
        <v>125</v>
      </c>
      <c r="C10" s="3" t="s">
        <v>121</v>
      </c>
      <c r="D10" s="3" t="s">
        <v>65</v>
      </c>
      <c r="E10" s="5">
        <v>4.7E-2</v>
      </c>
    </row>
    <row r="11" spans="1:5" ht="15" customHeight="1" x14ac:dyDescent="0.2">
      <c r="A11" s="3" t="s">
        <v>6</v>
      </c>
      <c r="B11" s="3" t="s">
        <v>126</v>
      </c>
      <c r="C11" s="3" t="s">
        <v>121</v>
      </c>
      <c r="D11" s="3" t="s">
        <v>77</v>
      </c>
      <c r="E11" s="4">
        <v>4.8399999999999999E-2</v>
      </c>
    </row>
    <row r="12" spans="1:5" ht="15" customHeight="1" x14ac:dyDescent="0.2">
      <c r="A12" s="3" t="s">
        <v>6</v>
      </c>
      <c r="B12" s="3" t="s">
        <v>127</v>
      </c>
      <c r="C12" s="3" t="s">
        <v>121</v>
      </c>
      <c r="D12" s="3" t="s">
        <v>89</v>
      </c>
      <c r="E12" s="4">
        <v>4.8899999999999999E-2</v>
      </c>
    </row>
    <row r="13" spans="1:5" ht="15" customHeight="1" x14ac:dyDescent="0.2">
      <c r="A13" s="3" t="s">
        <v>6</v>
      </c>
      <c r="B13" s="3" t="s">
        <v>128</v>
      </c>
      <c r="C13" s="3" t="s">
        <v>121</v>
      </c>
      <c r="D13" s="3" t="s">
        <v>101</v>
      </c>
      <c r="E13" s="4">
        <v>4.87E-2</v>
      </c>
    </row>
    <row r="14" spans="1:5" ht="15" customHeight="1" x14ac:dyDescent="0.2">
      <c r="A14" s="3" t="s">
        <v>6</v>
      </c>
      <c r="B14" s="3" t="s">
        <v>129</v>
      </c>
      <c r="C14" s="3" t="s">
        <v>121</v>
      </c>
      <c r="D14" s="3" t="s">
        <v>18</v>
      </c>
      <c r="E14" s="4">
        <v>0.84079999999999999</v>
      </c>
    </row>
    <row r="15" spans="1:5" ht="15" customHeight="1" x14ac:dyDescent="0.2">
      <c r="A15" s="3" t="s">
        <v>6</v>
      </c>
      <c r="B15" s="3" t="s">
        <v>130</v>
      </c>
      <c r="C15" s="3" t="s">
        <v>121</v>
      </c>
      <c r="D15" s="3" t="s">
        <v>30</v>
      </c>
      <c r="E15" s="4">
        <v>0.2848</v>
      </c>
    </row>
    <row r="16" spans="1:5" ht="15" customHeight="1" x14ac:dyDescent="0.2">
      <c r="A16" s="3" t="s">
        <v>6</v>
      </c>
      <c r="B16" s="3" t="s">
        <v>131</v>
      </c>
      <c r="C16" s="3" t="s">
        <v>121</v>
      </c>
      <c r="D16" s="3" t="s">
        <v>42</v>
      </c>
      <c r="E16" s="4">
        <v>0.1148</v>
      </c>
    </row>
    <row r="17" spans="1:5" ht="15" customHeight="1" x14ac:dyDescent="0.2">
      <c r="A17" s="3" t="s">
        <v>6</v>
      </c>
      <c r="B17" s="3" t="s">
        <v>132</v>
      </c>
      <c r="C17" s="3" t="s">
        <v>121</v>
      </c>
      <c r="D17" s="3" t="s">
        <v>54</v>
      </c>
      <c r="E17" s="5">
        <v>5.8000000000000003E-2</v>
      </c>
    </row>
    <row r="18" spans="1:5" ht="15" customHeight="1" x14ac:dyDescent="0.2">
      <c r="A18" s="3" t="s">
        <v>6</v>
      </c>
      <c r="B18" s="3" t="s">
        <v>133</v>
      </c>
      <c r="C18" s="3" t="s">
        <v>121</v>
      </c>
      <c r="D18" s="3" t="s">
        <v>66</v>
      </c>
      <c r="E18" s="4">
        <v>4.9200000000000001E-2</v>
      </c>
    </row>
    <row r="19" spans="1:5" ht="15" customHeight="1" x14ac:dyDescent="0.2">
      <c r="A19" s="3" t="s">
        <v>6</v>
      </c>
      <c r="B19" s="3" t="s">
        <v>134</v>
      </c>
      <c r="C19" s="3" t="s">
        <v>121</v>
      </c>
      <c r="D19" s="3" t="s">
        <v>78</v>
      </c>
      <c r="E19" s="4">
        <v>4.5499999999999999E-2</v>
      </c>
    </row>
    <row r="20" spans="1:5" ht="15" customHeight="1" x14ac:dyDescent="0.2">
      <c r="A20" s="3" t="s">
        <v>6</v>
      </c>
      <c r="B20" s="3" t="s">
        <v>135</v>
      </c>
      <c r="C20" s="3" t="s">
        <v>121</v>
      </c>
      <c r="D20" s="3" t="s">
        <v>90</v>
      </c>
      <c r="E20" s="6">
        <v>0.05</v>
      </c>
    </row>
    <row r="21" spans="1:5" ht="15" customHeight="1" x14ac:dyDescent="0.2">
      <c r="A21" s="3" t="s">
        <v>6</v>
      </c>
      <c r="B21" s="3" t="s">
        <v>136</v>
      </c>
      <c r="C21" s="3" t="s">
        <v>121</v>
      </c>
      <c r="D21" s="3" t="s">
        <v>102</v>
      </c>
      <c r="E21" s="4">
        <v>4.7399999999999998E-2</v>
      </c>
    </row>
    <row r="22" spans="1:5" ht="15" customHeight="1" x14ac:dyDescent="0.2">
      <c r="A22" s="3" t="s">
        <v>6</v>
      </c>
      <c r="B22" s="3" t="s">
        <v>137</v>
      </c>
      <c r="C22" s="3" t="s">
        <v>121</v>
      </c>
      <c r="D22" s="3" t="s">
        <v>19</v>
      </c>
      <c r="E22" s="4">
        <v>2.1757</v>
      </c>
    </row>
    <row r="23" spans="1:5" ht="15" customHeight="1" x14ac:dyDescent="0.2">
      <c r="A23" s="3" t="s">
        <v>6</v>
      </c>
      <c r="B23" s="3" t="s">
        <v>138</v>
      </c>
      <c r="C23" s="3" t="s">
        <v>121</v>
      </c>
      <c r="D23" s="3" t="s">
        <v>31</v>
      </c>
      <c r="E23" s="4">
        <v>1.2067000000000001</v>
      </c>
    </row>
    <row r="24" spans="1:5" ht="15" customHeight="1" x14ac:dyDescent="0.2">
      <c r="A24" s="3" t="s">
        <v>6</v>
      </c>
      <c r="B24" s="3" t="s">
        <v>139</v>
      </c>
      <c r="C24" s="3" t="s">
        <v>121</v>
      </c>
      <c r="D24" s="3" t="s">
        <v>43</v>
      </c>
      <c r="E24" s="4">
        <v>0.43840000000000001</v>
      </c>
    </row>
    <row r="25" spans="1:5" ht="15" customHeight="1" x14ac:dyDescent="0.2">
      <c r="A25" s="3" t="s">
        <v>6</v>
      </c>
      <c r="B25" s="3" t="s">
        <v>140</v>
      </c>
      <c r="C25" s="3" t="s">
        <v>121</v>
      </c>
      <c r="D25" s="3" t="s">
        <v>55</v>
      </c>
      <c r="E25" s="4">
        <v>0.1416</v>
      </c>
    </row>
    <row r="26" spans="1:5" ht="15" customHeight="1" x14ac:dyDescent="0.2">
      <c r="A26" s="3" t="s">
        <v>6</v>
      </c>
      <c r="B26" s="3" t="s">
        <v>141</v>
      </c>
      <c r="C26" s="3" t="s">
        <v>121</v>
      </c>
      <c r="D26" s="3" t="s">
        <v>67</v>
      </c>
      <c r="E26" s="4">
        <v>4.7600000000000003E-2</v>
      </c>
    </row>
    <row r="27" spans="1:5" ht="15" customHeight="1" x14ac:dyDescent="0.2">
      <c r="A27" s="3" t="s">
        <v>6</v>
      </c>
      <c r="B27" s="3" t="s">
        <v>142</v>
      </c>
      <c r="C27" s="3" t="s">
        <v>121</v>
      </c>
      <c r="D27" s="3" t="s">
        <v>79</v>
      </c>
      <c r="E27" s="4">
        <v>4.9299999999999997E-2</v>
      </c>
    </row>
    <row r="28" spans="1:5" ht="15" customHeight="1" x14ac:dyDescent="0.2">
      <c r="A28" s="3" t="s">
        <v>6</v>
      </c>
      <c r="B28" s="3" t="s">
        <v>143</v>
      </c>
      <c r="C28" s="3" t="s">
        <v>121</v>
      </c>
      <c r="D28" s="3" t="s">
        <v>91</v>
      </c>
      <c r="E28" s="4">
        <v>4.5100000000000001E-2</v>
      </c>
    </row>
    <row r="29" spans="1:5" ht="15" customHeight="1" x14ac:dyDescent="0.2">
      <c r="A29" s="3" t="s">
        <v>6</v>
      </c>
      <c r="B29" s="3" t="s">
        <v>144</v>
      </c>
      <c r="C29" s="3" t="s">
        <v>121</v>
      </c>
      <c r="D29" s="3" t="s">
        <v>103</v>
      </c>
      <c r="E29" s="4">
        <v>4.3200000000000002E-2</v>
      </c>
    </row>
    <row r="30" spans="1:5" ht="15" customHeight="1" x14ac:dyDescent="0.2">
      <c r="A30" s="3" t="s">
        <v>6</v>
      </c>
      <c r="B30" s="3" t="s">
        <v>145</v>
      </c>
      <c r="C30" s="3" t="s">
        <v>121</v>
      </c>
      <c r="D30" s="3" t="s">
        <v>20</v>
      </c>
      <c r="E30" s="4">
        <v>2.1676000000000002</v>
      </c>
    </row>
    <row r="31" spans="1:5" ht="12.75" x14ac:dyDescent="0.2">
      <c r="A31" s="3" t="s">
        <v>6</v>
      </c>
      <c r="B31" s="3" t="s">
        <v>146</v>
      </c>
      <c r="C31" s="3" t="s">
        <v>121</v>
      </c>
      <c r="D31" s="3" t="s">
        <v>32</v>
      </c>
      <c r="E31" s="4">
        <v>1.1354</v>
      </c>
    </row>
    <row r="32" spans="1:5" ht="12.75" x14ac:dyDescent="0.2">
      <c r="A32" s="3" t="s">
        <v>6</v>
      </c>
      <c r="B32" s="3" t="s">
        <v>147</v>
      </c>
      <c r="C32" s="3" t="s">
        <v>121</v>
      </c>
      <c r="D32" s="3" t="s">
        <v>44</v>
      </c>
      <c r="E32" s="4">
        <v>0.38069999999999998</v>
      </c>
    </row>
    <row r="33" spans="1:5" ht="12.75" x14ac:dyDescent="0.2">
      <c r="A33" s="3" t="s">
        <v>6</v>
      </c>
      <c r="B33" s="3" t="s">
        <v>148</v>
      </c>
      <c r="C33" s="3" t="s">
        <v>121</v>
      </c>
      <c r="D33" s="3" t="s">
        <v>56</v>
      </c>
      <c r="E33" s="4">
        <v>0.13830000000000001</v>
      </c>
    </row>
    <row r="34" spans="1:5" ht="12.75" x14ac:dyDescent="0.2">
      <c r="A34" s="3" t="s">
        <v>6</v>
      </c>
      <c r="B34" s="3" t="s">
        <v>149</v>
      </c>
      <c r="C34" s="3" t="s">
        <v>121</v>
      </c>
      <c r="D34" s="3" t="s">
        <v>68</v>
      </c>
      <c r="E34" s="4">
        <v>4.65E-2</v>
      </c>
    </row>
    <row r="35" spans="1:5" ht="12.75" x14ac:dyDescent="0.2">
      <c r="A35" s="3" t="s">
        <v>6</v>
      </c>
      <c r="B35" s="3" t="s">
        <v>150</v>
      </c>
      <c r="C35" s="3" t="s">
        <v>121</v>
      </c>
      <c r="D35" s="3" t="s">
        <v>80</v>
      </c>
      <c r="E35" s="4">
        <v>4.19E-2</v>
      </c>
    </row>
    <row r="36" spans="1:5" ht="12.75" x14ac:dyDescent="0.2">
      <c r="A36" s="3" t="s">
        <v>6</v>
      </c>
      <c r="B36" s="3" t="s">
        <v>151</v>
      </c>
      <c r="C36" s="3" t="s">
        <v>121</v>
      </c>
      <c r="D36" s="3" t="s">
        <v>92</v>
      </c>
      <c r="E36" s="5">
        <v>3.9E-2</v>
      </c>
    </row>
    <row r="37" spans="1:5" ht="12.75" x14ac:dyDescent="0.2">
      <c r="A37" s="3" t="s">
        <v>6</v>
      </c>
      <c r="B37" s="3" t="s">
        <v>152</v>
      </c>
      <c r="C37" s="3" t="s">
        <v>121</v>
      </c>
      <c r="D37" s="3" t="s">
        <v>104</v>
      </c>
      <c r="E37" s="4">
        <v>4.1500000000000002E-2</v>
      </c>
    </row>
    <row r="38" spans="1:5" ht="12.75" x14ac:dyDescent="0.2">
      <c r="A38" s="3" t="s">
        <v>6</v>
      </c>
      <c r="B38" s="3" t="s">
        <v>153</v>
      </c>
      <c r="C38" s="3" t="s">
        <v>121</v>
      </c>
      <c r="D38" s="3" t="s">
        <v>21</v>
      </c>
      <c r="E38" s="4">
        <v>0.17949999999999999</v>
      </c>
    </row>
    <row r="39" spans="1:5" ht="12.75" x14ac:dyDescent="0.2">
      <c r="A39" s="3" t="s">
        <v>6</v>
      </c>
      <c r="B39" s="3" t="s">
        <v>154</v>
      </c>
      <c r="C39" s="3" t="s">
        <v>121</v>
      </c>
      <c r="D39" s="3" t="s">
        <v>33</v>
      </c>
      <c r="E39" s="4">
        <v>7.0300000000000001E-2</v>
      </c>
    </row>
    <row r="40" spans="1:5" ht="12.75" x14ac:dyDescent="0.2">
      <c r="A40" s="3" t="s">
        <v>6</v>
      </c>
      <c r="B40" s="3" t="s">
        <v>155</v>
      </c>
      <c r="C40" s="3" t="s">
        <v>121</v>
      </c>
      <c r="D40" s="3" t="s">
        <v>45</v>
      </c>
      <c r="E40" s="4">
        <v>4.9500000000000002E-2</v>
      </c>
    </row>
    <row r="41" spans="1:5" ht="12.75" x14ac:dyDescent="0.2">
      <c r="A41" s="3" t="s">
        <v>6</v>
      </c>
      <c r="B41" s="3" t="s">
        <v>156</v>
      </c>
      <c r="C41" s="3" t="s">
        <v>121</v>
      </c>
      <c r="D41" s="3" t="s">
        <v>57</v>
      </c>
      <c r="E41" s="4">
        <v>4.7199999999999999E-2</v>
      </c>
    </row>
    <row r="42" spans="1:5" ht="12.75" x14ac:dyDescent="0.2">
      <c r="A42" s="3" t="s">
        <v>6</v>
      </c>
      <c r="B42" s="3" t="s">
        <v>157</v>
      </c>
      <c r="C42" s="3" t="s">
        <v>121</v>
      </c>
      <c r="D42" s="3" t="s">
        <v>69</v>
      </c>
      <c r="E42" s="4">
        <v>4.4299999999999999E-2</v>
      </c>
    </row>
    <row r="43" spans="1:5" ht="12.75" x14ac:dyDescent="0.2">
      <c r="A43" s="3" t="s">
        <v>6</v>
      </c>
      <c r="B43" s="3" t="s">
        <v>158</v>
      </c>
      <c r="C43" s="3" t="s">
        <v>121</v>
      </c>
      <c r="D43" s="3" t="s">
        <v>81</v>
      </c>
      <c r="E43" s="4">
        <v>3.7400000000000003E-2</v>
      </c>
    </row>
    <row r="44" spans="1:5" ht="12.75" x14ac:dyDescent="0.2">
      <c r="A44" s="3" t="s">
        <v>6</v>
      </c>
      <c r="B44" s="3" t="s">
        <v>159</v>
      </c>
      <c r="C44" s="3" t="s">
        <v>121</v>
      </c>
      <c r="D44" s="3" t="s">
        <v>93</v>
      </c>
      <c r="E44" s="4">
        <v>3.8199999999999998E-2</v>
      </c>
    </row>
    <row r="45" spans="1:5" ht="12.75" x14ac:dyDescent="0.2">
      <c r="A45" s="3" t="s">
        <v>6</v>
      </c>
      <c r="B45" s="3" t="s">
        <v>160</v>
      </c>
      <c r="C45" s="3" t="s">
        <v>121</v>
      </c>
      <c r="D45" s="3" t="s">
        <v>105</v>
      </c>
      <c r="E45" s="4">
        <v>3.8300000000000001E-2</v>
      </c>
    </row>
    <row r="46" spans="1:5" ht="12.75" x14ac:dyDescent="0.2">
      <c r="A46" s="3" t="s">
        <v>6</v>
      </c>
      <c r="B46" s="3" t="s">
        <v>161</v>
      </c>
      <c r="C46" s="3" t="s">
        <v>121</v>
      </c>
      <c r="D46" s="3" t="s">
        <v>22</v>
      </c>
      <c r="E46" s="4">
        <v>0.1777</v>
      </c>
    </row>
    <row r="47" spans="1:5" ht="12.75" x14ac:dyDescent="0.2">
      <c r="A47" s="3" t="s">
        <v>6</v>
      </c>
      <c r="B47" s="3" t="s">
        <v>162</v>
      </c>
      <c r="C47" s="3" t="s">
        <v>121</v>
      </c>
      <c r="D47" s="3" t="s">
        <v>34</v>
      </c>
      <c r="E47" s="4">
        <v>8.0399999999999999E-2</v>
      </c>
    </row>
    <row r="48" spans="1:5" ht="12.75" x14ac:dyDescent="0.2">
      <c r="A48" s="3" t="s">
        <v>6</v>
      </c>
      <c r="B48" s="3" t="s">
        <v>163</v>
      </c>
      <c r="C48" s="3" t="s">
        <v>121</v>
      </c>
      <c r="D48" s="3" t="s">
        <v>46</v>
      </c>
      <c r="E48" s="4">
        <v>5.6300000000000003E-2</v>
      </c>
    </row>
    <row r="49" spans="1:5" ht="12.75" x14ac:dyDescent="0.2">
      <c r="A49" s="3" t="s">
        <v>6</v>
      </c>
      <c r="B49" s="3" t="s">
        <v>164</v>
      </c>
      <c r="C49" s="3" t="s">
        <v>121</v>
      </c>
      <c r="D49" s="3" t="s">
        <v>58</v>
      </c>
      <c r="E49" s="4">
        <v>4.5600000000000002E-2</v>
      </c>
    </row>
    <row r="50" spans="1:5" ht="12.75" x14ac:dyDescent="0.2">
      <c r="A50" s="3" t="s">
        <v>6</v>
      </c>
      <c r="B50" s="3" t="s">
        <v>165</v>
      </c>
      <c r="C50" s="3" t="s">
        <v>121</v>
      </c>
      <c r="D50" s="3" t="s">
        <v>70</v>
      </c>
      <c r="E50" s="4">
        <v>4.1099999999999998E-2</v>
      </c>
    </row>
    <row r="51" spans="1:5" ht="12.75" x14ac:dyDescent="0.2">
      <c r="A51" s="3" t="s">
        <v>6</v>
      </c>
      <c r="B51" s="3" t="s">
        <v>166</v>
      </c>
      <c r="C51" s="3" t="s">
        <v>121</v>
      </c>
      <c r="D51" s="3" t="s">
        <v>82</v>
      </c>
      <c r="E51" s="4">
        <v>3.3700000000000001E-2</v>
      </c>
    </row>
    <row r="52" spans="1:5" ht="12.75" x14ac:dyDescent="0.2">
      <c r="A52" s="3" t="s">
        <v>6</v>
      </c>
      <c r="B52" s="3" t="s">
        <v>167</v>
      </c>
      <c r="C52" s="3" t="s">
        <v>121</v>
      </c>
      <c r="D52" s="3" t="s">
        <v>94</v>
      </c>
      <c r="E52" s="4">
        <v>3.56E-2</v>
      </c>
    </row>
    <row r="53" spans="1:5" ht="12.75" x14ac:dyDescent="0.2">
      <c r="A53" s="3" t="s">
        <v>6</v>
      </c>
      <c r="B53" s="3" t="s">
        <v>168</v>
      </c>
      <c r="C53" s="3" t="s">
        <v>121</v>
      </c>
      <c r="D53" s="3" t="s">
        <v>106</v>
      </c>
      <c r="E53" s="4">
        <v>4.07E-2</v>
      </c>
    </row>
    <row r="54" spans="1:5" ht="12.75" x14ac:dyDescent="0.2">
      <c r="A54" s="3" t="s">
        <v>6</v>
      </c>
      <c r="B54" s="3" t="s">
        <v>169</v>
      </c>
      <c r="C54" s="3" t="s">
        <v>121</v>
      </c>
      <c r="D54" s="3" t="s">
        <v>23</v>
      </c>
      <c r="E54" s="4">
        <v>2.2383000000000002</v>
      </c>
    </row>
    <row r="55" spans="1:5" ht="12.75" x14ac:dyDescent="0.2">
      <c r="A55" s="3" t="s">
        <v>6</v>
      </c>
      <c r="B55" s="3" t="s">
        <v>170</v>
      </c>
      <c r="C55" s="3" t="s">
        <v>121</v>
      </c>
      <c r="D55" s="3" t="s">
        <v>35</v>
      </c>
      <c r="E55" s="4">
        <v>1.0782</v>
      </c>
    </row>
    <row r="56" spans="1:5" ht="12.75" x14ac:dyDescent="0.2">
      <c r="A56" s="3" t="s">
        <v>6</v>
      </c>
      <c r="B56" s="3" t="s">
        <v>171</v>
      </c>
      <c r="C56" s="3" t="s">
        <v>121</v>
      </c>
      <c r="D56" s="3" t="s">
        <v>47</v>
      </c>
      <c r="E56" s="4">
        <v>0.46529999999999999</v>
      </c>
    </row>
    <row r="57" spans="1:5" ht="12.75" x14ac:dyDescent="0.2">
      <c r="A57" s="3" t="s">
        <v>6</v>
      </c>
      <c r="B57" s="3" t="s">
        <v>172</v>
      </c>
      <c r="C57" s="3" t="s">
        <v>121</v>
      </c>
      <c r="D57" s="3" t="s">
        <v>59</v>
      </c>
      <c r="E57" s="4">
        <v>0.15559999999999999</v>
      </c>
    </row>
    <row r="58" spans="1:5" ht="12.75" x14ac:dyDescent="0.2">
      <c r="A58" s="3" t="s">
        <v>6</v>
      </c>
      <c r="B58" s="3" t="s">
        <v>173</v>
      </c>
      <c r="C58" s="3" t="s">
        <v>121</v>
      </c>
      <c r="D58" s="3" t="s">
        <v>71</v>
      </c>
      <c r="E58" s="4">
        <v>4.2200000000000001E-2</v>
      </c>
    </row>
    <row r="59" spans="1:5" ht="12.75" x14ac:dyDescent="0.2">
      <c r="A59" s="3" t="s">
        <v>6</v>
      </c>
      <c r="B59" s="3" t="s">
        <v>174</v>
      </c>
      <c r="C59" s="3" t="s">
        <v>121</v>
      </c>
      <c r="D59" s="3" t="s">
        <v>83</v>
      </c>
      <c r="E59" s="4">
        <v>3.85E-2</v>
      </c>
    </row>
    <row r="60" spans="1:5" ht="12.75" x14ac:dyDescent="0.2">
      <c r="A60" s="3" t="s">
        <v>6</v>
      </c>
      <c r="B60" s="3" t="s">
        <v>175</v>
      </c>
      <c r="C60" s="3" t="s">
        <v>121</v>
      </c>
      <c r="D60" s="3" t="s">
        <v>95</v>
      </c>
      <c r="E60" s="5">
        <v>2.8000000000000001E-2</v>
      </c>
    </row>
    <row r="61" spans="1:5" ht="12.75" x14ac:dyDescent="0.2">
      <c r="A61" s="3" t="s">
        <v>6</v>
      </c>
      <c r="B61" s="3" t="s">
        <v>176</v>
      </c>
      <c r="C61" s="3" t="s">
        <v>121</v>
      </c>
      <c r="D61" s="3" t="s">
        <v>107</v>
      </c>
      <c r="E61" s="4">
        <v>4.1700000000000001E-2</v>
      </c>
    </row>
    <row r="62" spans="1:5" ht="12.75" x14ac:dyDescent="0.2">
      <c r="A62" s="3" t="s">
        <v>6</v>
      </c>
      <c r="B62" s="3" t="s">
        <v>177</v>
      </c>
      <c r="C62" s="3" t="s">
        <v>121</v>
      </c>
      <c r="D62" s="3" t="s">
        <v>24</v>
      </c>
      <c r="E62" s="4">
        <v>2.2355</v>
      </c>
    </row>
    <row r="63" spans="1:5" ht="12.75" x14ac:dyDescent="0.2">
      <c r="A63" s="3" t="s">
        <v>6</v>
      </c>
      <c r="B63" s="3" t="s">
        <v>178</v>
      </c>
      <c r="C63" s="3" t="s">
        <v>121</v>
      </c>
      <c r="D63" s="3" t="s">
        <v>36</v>
      </c>
      <c r="E63" s="4">
        <v>1.1274</v>
      </c>
    </row>
    <row r="64" spans="1:5" ht="12.75" x14ac:dyDescent="0.2">
      <c r="A64" s="3" t="s">
        <v>6</v>
      </c>
      <c r="B64" s="3" t="s">
        <v>179</v>
      </c>
      <c r="C64" s="3" t="s">
        <v>121</v>
      </c>
      <c r="D64" s="3" t="s">
        <v>48</v>
      </c>
      <c r="E64" s="4">
        <v>0.49390000000000001</v>
      </c>
    </row>
    <row r="65" spans="1:5" ht="12.75" x14ac:dyDescent="0.2">
      <c r="A65" s="3" t="s">
        <v>6</v>
      </c>
      <c r="B65" s="3" t="s">
        <v>180</v>
      </c>
      <c r="C65" s="3" t="s">
        <v>121</v>
      </c>
      <c r="D65" s="3" t="s">
        <v>60</v>
      </c>
      <c r="E65" s="4">
        <v>0.15340000000000001</v>
      </c>
    </row>
    <row r="66" spans="1:5" ht="12.75" x14ac:dyDescent="0.2">
      <c r="A66" s="3" t="s">
        <v>6</v>
      </c>
      <c r="B66" s="3" t="s">
        <v>181</v>
      </c>
      <c r="C66" s="3" t="s">
        <v>121</v>
      </c>
      <c r="D66" s="3" t="s">
        <v>72</v>
      </c>
      <c r="E66" s="4">
        <v>4.36E-2</v>
      </c>
    </row>
    <row r="67" spans="1:5" ht="12.75" x14ac:dyDescent="0.2">
      <c r="A67" s="3" t="s">
        <v>6</v>
      </c>
      <c r="B67" s="3" t="s">
        <v>182</v>
      </c>
      <c r="C67" s="3" t="s">
        <v>121</v>
      </c>
      <c r="D67" s="3" t="s">
        <v>84</v>
      </c>
      <c r="E67" s="5">
        <v>3.6999999999999998E-2</v>
      </c>
    </row>
    <row r="68" spans="1:5" ht="12.75" x14ac:dyDescent="0.2">
      <c r="A68" s="3" t="s">
        <v>6</v>
      </c>
      <c r="B68" s="3" t="s">
        <v>183</v>
      </c>
      <c r="C68" s="3" t="s">
        <v>121</v>
      </c>
      <c r="D68" s="3" t="s">
        <v>96</v>
      </c>
      <c r="E68" s="4">
        <v>3.4500000000000003E-2</v>
      </c>
    </row>
    <row r="69" spans="1:5" ht="12.75" x14ac:dyDescent="0.2">
      <c r="A69" s="3" t="s">
        <v>6</v>
      </c>
      <c r="B69" s="3" t="s">
        <v>184</v>
      </c>
      <c r="C69" s="3" t="s">
        <v>121</v>
      </c>
      <c r="D69" s="3" t="s">
        <v>108</v>
      </c>
      <c r="E69" s="6">
        <v>0.04</v>
      </c>
    </row>
    <row r="70" spans="1:5" ht="12.75" x14ac:dyDescent="0.2">
      <c r="A70" s="3" t="s">
        <v>6</v>
      </c>
      <c r="B70" s="3" t="s">
        <v>185</v>
      </c>
      <c r="C70" s="3" t="s">
        <v>121</v>
      </c>
      <c r="D70" s="3" t="s">
        <v>25</v>
      </c>
      <c r="E70" s="4">
        <v>2.3222</v>
      </c>
    </row>
    <row r="71" spans="1:5" ht="12.75" x14ac:dyDescent="0.2">
      <c r="A71" s="3" t="s">
        <v>6</v>
      </c>
      <c r="B71" s="3" t="s">
        <v>186</v>
      </c>
      <c r="C71" s="3" t="s">
        <v>121</v>
      </c>
      <c r="D71" s="3" t="s">
        <v>37</v>
      </c>
      <c r="E71" s="4">
        <v>1.1958</v>
      </c>
    </row>
    <row r="72" spans="1:5" ht="12.75" x14ac:dyDescent="0.2">
      <c r="A72" s="3" t="s">
        <v>6</v>
      </c>
      <c r="B72" s="3" t="s">
        <v>187</v>
      </c>
      <c r="C72" s="3" t="s">
        <v>121</v>
      </c>
      <c r="D72" s="3" t="s">
        <v>49</v>
      </c>
      <c r="E72" s="4">
        <v>0.4985</v>
      </c>
    </row>
    <row r="73" spans="1:5" ht="12.75" x14ac:dyDescent="0.2">
      <c r="A73" s="3" t="s">
        <v>6</v>
      </c>
      <c r="B73" s="3" t="s">
        <v>188</v>
      </c>
      <c r="C73" s="3" t="s">
        <v>121</v>
      </c>
      <c r="D73" s="3" t="s">
        <v>61</v>
      </c>
      <c r="E73" s="4">
        <v>0.1681</v>
      </c>
    </row>
    <row r="74" spans="1:5" ht="12.75" x14ac:dyDescent="0.2">
      <c r="A74" s="3" t="s">
        <v>6</v>
      </c>
      <c r="B74" s="3" t="s">
        <v>189</v>
      </c>
      <c r="C74" s="3" t="s">
        <v>121</v>
      </c>
      <c r="D74" s="3" t="s">
        <v>73</v>
      </c>
      <c r="E74" s="4">
        <v>2.5078999999999998</v>
      </c>
    </row>
    <row r="75" spans="1:5" ht="12.75" x14ac:dyDescent="0.2">
      <c r="A75" s="3" t="s">
        <v>6</v>
      </c>
      <c r="B75" s="3" t="s">
        <v>190</v>
      </c>
      <c r="C75" s="3" t="s">
        <v>121</v>
      </c>
      <c r="D75" s="3" t="s">
        <v>85</v>
      </c>
      <c r="E75" s="4">
        <v>1.3895</v>
      </c>
    </row>
    <row r="76" spans="1:5" ht="12.75" x14ac:dyDescent="0.2">
      <c r="A76" s="3" t="s">
        <v>6</v>
      </c>
      <c r="B76" s="3" t="s">
        <v>191</v>
      </c>
      <c r="C76" s="3" t="s">
        <v>121</v>
      </c>
      <c r="D76" s="3" t="s">
        <v>97</v>
      </c>
      <c r="E76" s="4">
        <v>0.46960000000000002</v>
      </c>
    </row>
    <row r="77" spans="1:5" ht="12.75" x14ac:dyDescent="0.2">
      <c r="A77" s="3" t="s">
        <v>6</v>
      </c>
      <c r="B77" s="3" t="s">
        <v>192</v>
      </c>
      <c r="C77" s="3" t="s">
        <v>121</v>
      </c>
      <c r="D77" s="3" t="s">
        <v>109</v>
      </c>
      <c r="E77" s="4">
        <v>0.13339999999999999</v>
      </c>
    </row>
    <row r="78" spans="1:5" ht="12.75" x14ac:dyDescent="0.2">
      <c r="A78" s="3" t="s">
        <v>6</v>
      </c>
      <c r="B78" s="3" t="s">
        <v>193</v>
      </c>
      <c r="C78" s="3" t="s">
        <v>121</v>
      </c>
      <c r="D78" s="3" t="s">
        <v>26</v>
      </c>
      <c r="E78" s="4">
        <v>2.3488000000000002</v>
      </c>
    </row>
    <row r="79" spans="1:5" ht="12.75" x14ac:dyDescent="0.2">
      <c r="A79" s="3" t="s">
        <v>6</v>
      </c>
      <c r="B79" s="3" t="s">
        <v>194</v>
      </c>
      <c r="C79" s="3" t="s">
        <v>121</v>
      </c>
      <c r="D79" s="3" t="s">
        <v>38</v>
      </c>
      <c r="E79" s="4">
        <v>1.1895</v>
      </c>
    </row>
    <row r="80" spans="1:5" ht="12.75" x14ac:dyDescent="0.2">
      <c r="A80" s="3" t="s">
        <v>6</v>
      </c>
      <c r="B80" s="3" t="s">
        <v>195</v>
      </c>
      <c r="C80" s="3" t="s">
        <v>121</v>
      </c>
      <c r="D80" s="3" t="s">
        <v>50</v>
      </c>
      <c r="E80" s="4">
        <v>0.45279999999999998</v>
      </c>
    </row>
    <row r="81" spans="1:5" ht="12.75" x14ac:dyDescent="0.2">
      <c r="A81" s="3" t="s">
        <v>6</v>
      </c>
      <c r="B81" s="3" t="s">
        <v>196</v>
      </c>
      <c r="C81" s="3" t="s">
        <v>121</v>
      </c>
      <c r="D81" s="3" t="s">
        <v>62</v>
      </c>
      <c r="E81" s="4">
        <v>0.16250000000000001</v>
      </c>
    </row>
    <row r="82" spans="1:5" ht="12.75" x14ac:dyDescent="0.2">
      <c r="A82" s="3" t="s">
        <v>6</v>
      </c>
      <c r="B82" s="3" t="s">
        <v>197</v>
      </c>
      <c r="C82" s="3" t="s">
        <v>121</v>
      </c>
      <c r="D82" s="3" t="s">
        <v>74</v>
      </c>
      <c r="E82" s="4">
        <v>2.4072</v>
      </c>
    </row>
    <row r="83" spans="1:5" ht="12.75" x14ac:dyDescent="0.2">
      <c r="A83" s="3" t="s">
        <v>6</v>
      </c>
      <c r="B83" s="3" t="s">
        <v>198</v>
      </c>
      <c r="C83" s="3" t="s">
        <v>121</v>
      </c>
      <c r="D83" s="3" t="s">
        <v>86</v>
      </c>
      <c r="E83" s="4">
        <v>1.3733</v>
      </c>
    </row>
    <row r="84" spans="1:5" ht="12.75" x14ac:dyDescent="0.2">
      <c r="A84" s="3" t="s">
        <v>6</v>
      </c>
      <c r="B84" s="3" t="s">
        <v>199</v>
      </c>
      <c r="C84" s="3" t="s">
        <v>121</v>
      </c>
      <c r="D84" s="3" t="s">
        <v>98</v>
      </c>
      <c r="E84" s="5">
        <v>0.48599999999999999</v>
      </c>
    </row>
    <row r="85" spans="1:5" ht="12.75" x14ac:dyDescent="0.2">
      <c r="A85" s="3" t="s">
        <v>6</v>
      </c>
      <c r="B85" s="3" t="s">
        <v>200</v>
      </c>
      <c r="C85" s="3" t="s">
        <v>121</v>
      </c>
      <c r="D85" s="3" t="s">
        <v>110</v>
      </c>
      <c r="E85" s="5">
        <v>0.13900000000000001</v>
      </c>
    </row>
    <row r="86" spans="1:5" ht="12.75" x14ac:dyDescent="0.2">
      <c r="A86" s="3" t="s">
        <v>6</v>
      </c>
      <c r="B86" s="3" t="s">
        <v>201</v>
      </c>
      <c r="C86" s="3" t="s">
        <v>121</v>
      </c>
      <c r="D86" s="3" t="s">
        <v>27</v>
      </c>
      <c r="E86" s="5">
        <v>9.8000000000000004E-2</v>
      </c>
    </row>
    <row r="87" spans="1:5" ht="12.75" x14ac:dyDescent="0.2">
      <c r="A87" s="3" t="s">
        <v>6</v>
      </c>
      <c r="B87" s="3" t="s">
        <v>202</v>
      </c>
      <c r="C87" s="3" t="s">
        <v>121</v>
      </c>
      <c r="D87" s="3" t="s">
        <v>39</v>
      </c>
      <c r="E87" s="4">
        <v>4.6399999999999997E-2</v>
      </c>
    </row>
    <row r="88" spans="1:5" ht="12.75" x14ac:dyDescent="0.2">
      <c r="A88" s="3" t="s">
        <v>6</v>
      </c>
      <c r="B88" s="3" t="s">
        <v>203</v>
      </c>
      <c r="C88" s="3" t="s">
        <v>121</v>
      </c>
      <c r="D88" s="3" t="s">
        <v>51</v>
      </c>
      <c r="E88" s="4">
        <v>3.4299999999999997E-2</v>
      </c>
    </row>
    <row r="89" spans="1:5" ht="12.75" x14ac:dyDescent="0.2">
      <c r="A89" s="3" t="s">
        <v>6</v>
      </c>
      <c r="B89" s="3" t="s">
        <v>204</v>
      </c>
      <c r="C89" s="3" t="s">
        <v>121</v>
      </c>
      <c r="D89" s="3" t="s">
        <v>63</v>
      </c>
      <c r="E89" s="4">
        <v>3.2500000000000001E-2</v>
      </c>
    </row>
    <row r="90" spans="1:5" ht="12.75" x14ac:dyDescent="0.2">
      <c r="A90" s="3" t="s">
        <v>6</v>
      </c>
      <c r="B90" s="3" t="s">
        <v>205</v>
      </c>
      <c r="C90" s="3" t="s">
        <v>121</v>
      </c>
      <c r="D90" s="3" t="s">
        <v>75</v>
      </c>
      <c r="E90" s="4">
        <v>9.5799999999999996E-2</v>
      </c>
    </row>
    <row r="91" spans="1:5" ht="12.75" x14ac:dyDescent="0.2">
      <c r="A91" s="3" t="s">
        <v>6</v>
      </c>
      <c r="B91" s="3" t="s">
        <v>206</v>
      </c>
      <c r="C91" s="3" t="s">
        <v>121</v>
      </c>
      <c r="D91" s="3" t="s">
        <v>87</v>
      </c>
      <c r="E91" s="5">
        <v>5.3999999999999999E-2</v>
      </c>
    </row>
    <row r="92" spans="1:5" ht="12.75" x14ac:dyDescent="0.2">
      <c r="A92" s="3" t="s">
        <v>6</v>
      </c>
      <c r="B92" s="3" t="s">
        <v>207</v>
      </c>
      <c r="C92" s="3" t="s">
        <v>121</v>
      </c>
      <c r="D92" s="3" t="s">
        <v>99</v>
      </c>
      <c r="E92" s="4">
        <v>3.9199999999999999E-2</v>
      </c>
    </row>
    <row r="93" spans="1:5" ht="12.75" x14ac:dyDescent="0.2">
      <c r="A93" s="3" t="s">
        <v>6</v>
      </c>
      <c r="B93" s="3" t="s">
        <v>208</v>
      </c>
      <c r="C93" s="3" t="s">
        <v>121</v>
      </c>
      <c r="D93" s="3" t="s">
        <v>111</v>
      </c>
      <c r="E93" s="4">
        <v>3.9199999999999999E-2</v>
      </c>
    </row>
    <row r="94" spans="1:5" ht="12.75" x14ac:dyDescent="0.2">
      <c r="A94" s="3" t="s">
        <v>6</v>
      </c>
      <c r="B94" s="3" t="s">
        <v>209</v>
      </c>
      <c r="C94" s="3" t="s">
        <v>121</v>
      </c>
      <c r="D94" s="3" t="s">
        <v>28</v>
      </c>
      <c r="E94" s="4">
        <v>2.7334000000000001</v>
      </c>
    </row>
    <row r="95" spans="1:5" ht="12.75" x14ac:dyDescent="0.2">
      <c r="A95" s="3" t="s">
        <v>6</v>
      </c>
      <c r="B95" s="3" t="s">
        <v>210</v>
      </c>
      <c r="C95" s="3" t="s">
        <v>121</v>
      </c>
      <c r="D95" s="3" t="s">
        <v>40</v>
      </c>
      <c r="E95" s="4">
        <v>2.5137</v>
      </c>
    </row>
    <row r="96" spans="1:5" ht="12.75" x14ac:dyDescent="0.2">
      <c r="A96" s="3" t="s">
        <v>6</v>
      </c>
      <c r="B96" s="3" t="s">
        <v>211</v>
      </c>
      <c r="C96" s="3" t="s">
        <v>121</v>
      </c>
      <c r="D96" s="3" t="s">
        <v>52</v>
      </c>
      <c r="E96" s="5">
        <v>1.9590000000000001</v>
      </c>
    </row>
    <row r="97" spans="1:5" ht="12.75" x14ac:dyDescent="0.2">
      <c r="A97" s="3" t="s">
        <v>6</v>
      </c>
      <c r="B97" s="3" t="s">
        <v>212</v>
      </c>
      <c r="C97" s="3" t="s">
        <v>121</v>
      </c>
      <c r="D97" s="3" t="s">
        <v>64</v>
      </c>
      <c r="E97" s="4">
        <v>0.80620000000000003</v>
      </c>
    </row>
    <row r="98" spans="1:5" ht="12.75" x14ac:dyDescent="0.2">
      <c r="A98" s="3" t="s">
        <v>6</v>
      </c>
      <c r="B98" s="3" t="s">
        <v>213</v>
      </c>
      <c r="C98" s="3" t="s">
        <v>121</v>
      </c>
      <c r="D98" s="3" t="s">
        <v>76</v>
      </c>
      <c r="E98" s="4">
        <v>0.26050000000000001</v>
      </c>
    </row>
    <row r="99" spans="1:5" ht="12.75" x14ac:dyDescent="0.2">
      <c r="A99" s="3" t="s">
        <v>6</v>
      </c>
      <c r="B99" s="3" t="s">
        <v>214</v>
      </c>
      <c r="C99" s="3" t="s">
        <v>121</v>
      </c>
      <c r="D99" s="3" t="s">
        <v>88</v>
      </c>
      <c r="E99" s="4">
        <v>9.2499999999999999E-2</v>
      </c>
    </row>
    <row r="100" spans="1:5" ht="12.75" x14ac:dyDescent="0.2">
      <c r="A100" s="3" t="s">
        <v>6</v>
      </c>
      <c r="B100" s="3" t="s">
        <v>215</v>
      </c>
      <c r="C100" s="3" t="s">
        <v>121</v>
      </c>
      <c r="D100" s="3" t="s">
        <v>100</v>
      </c>
      <c r="E100" s="4">
        <v>4.82E-2</v>
      </c>
    </row>
    <row r="101" spans="1:5" ht="12.75" x14ac:dyDescent="0.2">
      <c r="A101" s="3" t="s">
        <v>6</v>
      </c>
      <c r="B101" s="3" t="s">
        <v>216</v>
      </c>
      <c r="C101" s="3" t="s">
        <v>121</v>
      </c>
      <c r="D101" s="3" t="s">
        <v>112</v>
      </c>
      <c r="E101" s="4">
        <v>4.2599999999999999E-2</v>
      </c>
    </row>
  </sheetData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General information"/>
  <dimension ref="A1:E5"/>
  <sheetViews>
    <sheetView workbookViewId="0"/>
  </sheetViews>
  <sheetFormatPr defaultColWidth="9.140625" defaultRowHeight="15" customHeight="1" x14ac:dyDescent="0.2"/>
  <sheetData>
    <row r="1" spans="1:5" ht="15" customHeight="1" x14ac:dyDescent="0.2">
      <c r="A1" t="s">
        <v>217</v>
      </c>
    </row>
    <row r="3" spans="1:5" ht="15" customHeight="1" x14ac:dyDescent="0.2">
      <c r="B3" t="s">
        <v>218</v>
      </c>
      <c r="E3" t="s">
        <v>219</v>
      </c>
    </row>
    <row r="4" spans="1:5" ht="15" customHeight="1" x14ac:dyDescent="0.2">
      <c r="B4" t="s">
        <v>220</v>
      </c>
      <c r="E4" t="s">
        <v>221</v>
      </c>
    </row>
    <row r="5" spans="1:5" ht="15" customHeight="1" x14ac:dyDescent="0.2">
      <c r="A5" t="s">
        <v>3</v>
      </c>
    </row>
  </sheetData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ession information"/>
  <dimension ref="A1:E8"/>
  <sheetViews>
    <sheetView workbookViewId="0"/>
  </sheetViews>
  <sheetFormatPr defaultColWidth="9.140625" defaultRowHeight="15" customHeight="1" x14ac:dyDescent="0.2"/>
  <cols>
    <col min="1" max="1" width="19.42578125" customWidth="1"/>
    <col min="2" max="2" width="16.42578125" customWidth="1"/>
    <col min="4" max="4" width="2" customWidth="1"/>
    <col min="5" max="5" width="50.42578125" customWidth="1"/>
  </cols>
  <sheetData>
    <row r="1" spans="1:5" ht="15" customHeight="1" x14ac:dyDescent="0.2">
      <c r="A1" t="s">
        <v>222</v>
      </c>
    </row>
    <row r="3" spans="1:5" ht="15" customHeight="1" x14ac:dyDescent="0.2">
      <c r="B3" t="s">
        <v>223</v>
      </c>
      <c r="E3" t="s">
        <v>1</v>
      </c>
    </row>
    <row r="4" spans="1:5" ht="15" customHeight="1" x14ac:dyDescent="0.2">
      <c r="B4" t="s">
        <v>224</v>
      </c>
    </row>
    <row r="5" spans="1:5" ht="15" customHeight="1" x14ac:dyDescent="0.2">
      <c r="B5" t="s">
        <v>218</v>
      </c>
      <c r="E5" t="s">
        <v>225</v>
      </c>
    </row>
    <row r="6" spans="1:5" ht="15" customHeight="1" x14ac:dyDescent="0.2">
      <c r="B6" t="s">
        <v>226</v>
      </c>
      <c r="E6" t="s">
        <v>2</v>
      </c>
    </row>
    <row r="7" spans="1:5" ht="15" customHeight="1" x14ac:dyDescent="0.2">
      <c r="B7" t="s">
        <v>227</v>
      </c>
      <c r="E7" t="s">
        <v>228</v>
      </c>
    </row>
    <row r="8" spans="1:5" ht="15" customHeight="1" x14ac:dyDescent="0.2">
      <c r="A8" t="s">
        <v>3</v>
      </c>
    </row>
  </sheetData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Instrument information"/>
  <dimension ref="A1:E18"/>
  <sheetViews>
    <sheetView workbookViewId="0"/>
  </sheetViews>
  <sheetFormatPr defaultColWidth="9.140625" defaultRowHeight="15" customHeight="1" x14ac:dyDescent="0.2"/>
  <cols>
    <col min="1" max="1" width="21.42578125" customWidth="1"/>
    <col min="2" max="2" width="19.42578125" customWidth="1"/>
    <col min="3" max="3" width="22.42578125" customWidth="1"/>
    <col min="4" max="4" width="2" customWidth="1"/>
    <col min="5" max="5" width="32.42578125" customWidth="1"/>
  </cols>
  <sheetData>
    <row r="1" spans="1:5" ht="15" customHeight="1" x14ac:dyDescent="0.2">
      <c r="A1" t="s">
        <v>229</v>
      </c>
    </row>
    <row r="3" spans="1:5" ht="15" customHeight="1" x14ac:dyDescent="0.2">
      <c r="B3" t="s">
        <v>230</v>
      </c>
      <c r="E3" t="s">
        <v>231</v>
      </c>
    </row>
    <row r="4" spans="1:5" ht="15" customHeight="1" x14ac:dyDescent="0.2">
      <c r="B4" t="s">
        <v>232</v>
      </c>
      <c r="E4" t="s">
        <v>233</v>
      </c>
    </row>
    <row r="5" spans="1:5" ht="15" customHeight="1" x14ac:dyDescent="0.2">
      <c r="B5" t="s">
        <v>234</v>
      </c>
      <c r="E5" t="s">
        <v>235</v>
      </c>
    </row>
    <row r="7" spans="1:5" ht="15" customHeight="1" x14ac:dyDescent="0.2">
      <c r="B7" t="s">
        <v>236</v>
      </c>
    </row>
    <row r="9" spans="1:5" ht="15" customHeight="1" x14ac:dyDescent="0.2">
      <c r="C9" t="s">
        <v>237</v>
      </c>
      <c r="E9" t="s">
        <v>238</v>
      </c>
    </row>
    <row r="10" spans="1:5" ht="15" customHeight="1" x14ac:dyDescent="0.2">
      <c r="C10" t="s">
        <v>239</v>
      </c>
      <c r="E10" t="s">
        <v>240</v>
      </c>
    </row>
    <row r="11" spans="1:5" ht="15" customHeight="1" x14ac:dyDescent="0.2">
      <c r="C11" t="s">
        <v>241</v>
      </c>
      <c r="E11" t="s">
        <v>242</v>
      </c>
    </row>
    <row r="12" spans="1:5" ht="15" customHeight="1" x14ac:dyDescent="0.2">
      <c r="C12" t="s">
        <v>243</v>
      </c>
      <c r="E12" t="s">
        <v>244</v>
      </c>
    </row>
    <row r="14" spans="1:5" ht="15" customHeight="1" x14ac:dyDescent="0.2">
      <c r="C14" t="s">
        <v>245</v>
      </c>
      <c r="E14" t="s">
        <v>221</v>
      </c>
    </row>
    <row r="15" spans="1:5" ht="15" customHeight="1" x14ac:dyDescent="0.2">
      <c r="C15" t="s">
        <v>246</v>
      </c>
      <c r="E15" t="s">
        <v>247</v>
      </c>
    </row>
    <row r="16" spans="1:5" ht="15" customHeight="1" x14ac:dyDescent="0.2">
      <c r="C16" t="s">
        <v>248</v>
      </c>
      <c r="E16" t="s">
        <v>221</v>
      </c>
    </row>
    <row r="17" spans="3:5" ht="15" customHeight="1" x14ac:dyDescent="0.2">
      <c r="C17" t="s">
        <v>249</v>
      </c>
      <c r="E17" t="s">
        <v>221</v>
      </c>
    </row>
    <row r="18" spans="3:5" ht="15" customHeight="1" x14ac:dyDescent="0.2">
      <c r="C18" t="s">
        <v>250</v>
      </c>
      <c r="E18" t="s">
        <v>221</v>
      </c>
    </row>
  </sheetData>
  <pageMargins left="0.75" right="0.75" top="1" bottom="1" header="0.5" footer="0.5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rotocol parameters"/>
  <dimension ref="A1:E12"/>
  <sheetViews>
    <sheetView workbookViewId="0"/>
  </sheetViews>
  <sheetFormatPr defaultColWidth="9.140625" defaultRowHeight="15" customHeight="1" x14ac:dyDescent="0.2"/>
  <cols>
    <col min="1" max="1" width="19.5703125" customWidth="1"/>
    <col min="2" max="2" width="29.140625" customWidth="1"/>
    <col min="4" max="4" width="2" customWidth="1"/>
    <col min="5" max="5" width="5.42578125" customWidth="1"/>
  </cols>
  <sheetData>
    <row r="1" spans="1:5" ht="15" customHeight="1" x14ac:dyDescent="0.2">
      <c r="A1" t="s">
        <v>251</v>
      </c>
    </row>
    <row r="3" spans="1:5" ht="15" customHeight="1" x14ac:dyDescent="0.2">
      <c r="B3" t="s">
        <v>252</v>
      </c>
      <c r="E3" t="s">
        <v>253</v>
      </c>
    </row>
    <row r="4" spans="1:5" ht="15" customHeight="1" x14ac:dyDescent="0.2">
      <c r="B4" t="s">
        <v>254</v>
      </c>
      <c r="E4" t="s">
        <v>247</v>
      </c>
    </row>
    <row r="5" spans="1:5" ht="15" customHeight="1" x14ac:dyDescent="0.2">
      <c r="B5" t="s">
        <v>255</v>
      </c>
      <c r="E5" t="s">
        <v>247</v>
      </c>
    </row>
    <row r="7" spans="1:5" ht="15" customHeight="1" x14ac:dyDescent="0.2">
      <c r="A7" t="s">
        <v>4</v>
      </c>
    </row>
    <row r="9" spans="1:5" ht="15" customHeight="1" x14ac:dyDescent="0.2">
      <c r="B9" t="s">
        <v>256</v>
      </c>
      <c r="E9" t="s">
        <v>257</v>
      </c>
    </row>
    <row r="10" spans="1:5" ht="15" customHeight="1" x14ac:dyDescent="0.2">
      <c r="B10" t="s">
        <v>258</v>
      </c>
      <c r="E10" t="s">
        <v>247</v>
      </c>
    </row>
    <row r="11" spans="1:5" ht="15" customHeight="1" x14ac:dyDescent="0.2">
      <c r="B11" t="s">
        <v>259</v>
      </c>
      <c r="E11" t="s">
        <v>247</v>
      </c>
    </row>
    <row r="12" spans="1:5" ht="15" customHeight="1" x14ac:dyDescent="0.2">
      <c r="B12" t="s">
        <v>260</v>
      </c>
      <c r="E12" t="s">
        <v>261</v>
      </c>
    </row>
  </sheetData>
  <pageMargins left="0.75" right="0.75" top="1" bottom="1" header="0.5" footer="0.5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Run log"/>
  <dimension ref="A1:E10"/>
  <sheetViews>
    <sheetView workbookViewId="0"/>
  </sheetViews>
  <sheetFormatPr defaultColWidth="9.140625" defaultRowHeight="15" customHeight="1" x14ac:dyDescent="0.2"/>
  <cols>
    <col min="1" max="1" width="8.5703125" customWidth="1"/>
    <col min="2" max="2" width="21.42578125" customWidth="1"/>
    <col min="3" max="3" width="49.5703125" customWidth="1"/>
    <col min="4" max="4" width="11.85546875" customWidth="1"/>
  </cols>
  <sheetData>
    <row r="1" spans="1:5" ht="15" customHeight="1" x14ac:dyDescent="0.2">
      <c r="A1" t="s">
        <v>262</v>
      </c>
    </row>
    <row r="3" spans="1:5" ht="15" customHeight="1" x14ac:dyDescent="0.2">
      <c r="B3" s="7" t="s">
        <v>263</v>
      </c>
      <c r="C3" s="7" t="s">
        <v>264</v>
      </c>
      <c r="D3" s="7" t="s">
        <v>265</v>
      </c>
      <c r="E3" s="7"/>
    </row>
    <row r="4" spans="1:5" ht="15" customHeight="1" x14ac:dyDescent="0.2">
      <c r="B4" t="s">
        <v>2</v>
      </c>
      <c r="C4" t="s">
        <v>266</v>
      </c>
    </row>
    <row r="5" spans="1:5" ht="15" customHeight="1" x14ac:dyDescent="0.2">
      <c r="B5" t="s">
        <v>2</v>
      </c>
      <c r="C5" t="s">
        <v>267</v>
      </c>
      <c r="D5" t="s">
        <v>268</v>
      </c>
    </row>
    <row r="6" spans="1:5" ht="15" customHeight="1" x14ac:dyDescent="0.2">
      <c r="B6" t="s">
        <v>269</v>
      </c>
      <c r="C6" t="s">
        <v>270</v>
      </c>
    </row>
    <row r="7" spans="1:5" ht="15" customHeight="1" x14ac:dyDescent="0.2">
      <c r="B7" t="s">
        <v>271</v>
      </c>
      <c r="C7" t="s">
        <v>272</v>
      </c>
    </row>
    <row r="8" spans="1:5" ht="15" customHeight="1" x14ac:dyDescent="0.2">
      <c r="B8" t="s">
        <v>271</v>
      </c>
      <c r="C8" t="s">
        <v>267</v>
      </c>
      <c r="D8" t="s">
        <v>268</v>
      </c>
    </row>
    <row r="9" spans="1:5" ht="15" customHeight="1" x14ac:dyDescent="0.2">
      <c r="B9" t="s">
        <v>273</v>
      </c>
      <c r="C9" t="s">
        <v>274</v>
      </c>
    </row>
    <row r="10" spans="1:5" ht="15" customHeight="1" x14ac:dyDescent="0.2">
      <c r="A10" t="s">
        <v>3</v>
      </c>
    </row>
  </sheetData>
  <pageMargins left="0.75" right="0.75" top="1" bottom="1" header="0.5" footer="0.5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ayout definitions"/>
  <dimension ref="A1:M33"/>
  <sheetViews>
    <sheetView workbookViewId="0"/>
  </sheetViews>
  <sheetFormatPr defaultColWidth="9.140625" defaultRowHeight="15" customHeight="1" x14ac:dyDescent="0.2"/>
  <sheetData>
    <row r="1" spans="1:13" ht="15" customHeight="1" x14ac:dyDescent="0.2">
      <c r="A1" t="s">
        <v>230</v>
      </c>
      <c r="B1" t="s">
        <v>6</v>
      </c>
    </row>
    <row r="2" spans="1:13" ht="15" customHeight="1" x14ac:dyDescent="0.2">
      <c r="A2" t="s">
        <v>275</v>
      </c>
      <c r="B2" t="s">
        <v>276</v>
      </c>
    </row>
    <row r="4" spans="1:13" ht="15" customHeight="1" x14ac:dyDescent="0.2">
      <c r="B4" s="8">
        <v>1</v>
      </c>
      <c r="C4" s="8">
        <v>2</v>
      </c>
      <c r="D4" s="8">
        <v>3</v>
      </c>
      <c r="E4" s="8">
        <v>4</v>
      </c>
      <c r="F4" s="8">
        <v>5</v>
      </c>
      <c r="G4" s="8">
        <v>6</v>
      </c>
      <c r="H4" s="8">
        <v>7</v>
      </c>
      <c r="I4" s="8">
        <v>8</v>
      </c>
      <c r="J4" s="8">
        <v>9</v>
      </c>
      <c r="K4" s="8">
        <v>10</v>
      </c>
      <c r="L4" s="8">
        <v>11</v>
      </c>
      <c r="M4" s="8">
        <v>12</v>
      </c>
    </row>
    <row r="5" spans="1:13" ht="15" customHeight="1" x14ac:dyDescent="0.2">
      <c r="A5" s="15" t="s">
        <v>8</v>
      </c>
      <c r="B5" s="9" t="s">
        <v>17</v>
      </c>
      <c r="C5" s="9" t="s">
        <v>18</v>
      </c>
      <c r="D5" s="9" t="s">
        <v>19</v>
      </c>
      <c r="E5" s="9" t="s">
        <v>20</v>
      </c>
      <c r="F5" s="9" t="s">
        <v>21</v>
      </c>
      <c r="G5" s="9" t="s">
        <v>22</v>
      </c>
      <c r="H5" s="9" t="s">
        <v>23</v>
      </c>
      <c r="I5" s="9" t="s">
        <v>24</v>
      </c>
      <c r="J5" s="9" t="s">
        <v>25</v>
      </c>
      <c r="K5" s="9" t="s">
        <v>26</v>
      </c>
      <c r="L5" s="9" t="s">
        <v>27</v>
      </c>
      <c r="M5" s="9" t="s">
        <v>28</v>
      </c>
    </row>
    <row r="6" spans="1:13" ht="15" customHeight="1" x14ac:dyDescent="0.2">
      <c r="A6" s="16"/>
      <c r="B6" s="10" t="s">
        <v>121</v>
      </c>
      <c r="C6" s="10" t="s">
        <v>121</v>
      </c>
      <c r="D6" s="10" t="s">
        <v>121</v>
      </c>
      <c r="E6" s="10" t="s">
        <v>121</v>
      </c>
      <c r="F6" s="10" t="s">
        <v>121</v>
      </c>
      <c r="G6" s="10" t="s">
        <v>121</v>
      </c>
      <c r="H6" s="10" t="s">
        <v>121</v>
      </c>
      <c r="I6" s="10" t="s">
        <v>121</v>
      </c>
      <c r="J6" s="10" t="s">
        <v>121</v>
      </c>
      <c r="K6" s="10" t="s">
        <v>121</v>
      </c>
      <c r="L6" s="10" t="s">
        <v>121</v>
      </c>
      <c r="M6" s="10" t="s">
        <v>121</v>
      </c>
    </row>
    <row r="7" spans="1:13" ht="15" customHeight="1" x14ac:dyDescent="0.2">
      <c r="A7" s="16"/>
      <c r="B7" s="11" t="s">
        <v>277</v>
      </c>
      <c r="C7" s="11" t="s">
        <v>277</v>
      </c>
      <c r="D7" s="11" t="s">
        <v>277</v>
      </c>
      <c r="E7" s="11" t="s">
        <v>277</v>
      </c>
      <c r="F7" s="11" t="s">
        <v>277</v>
      </c>
      <c r="G7" s="11" t="s">
        <v>277</v>
      </c>
      <c r="H7" s="11" t="s">
        <v>277</v>
      </c>
      <c r="I7" s="11" t="s">
        <v>277</v>
      </c>
      <c r="J7" s="11" t="s">
        <v>277</v>
      </c>
      <c r="K7" s="11" t="s">
        <v>277</v>
      </c>
      <c r="L7" s="11" t="s">
        <v>277</v>
      </c>
      <c r="M7" s="11" t="s">
        <v>277</v>
      </c>
    </row>
    <row r="8" spans="1:13" ht="15" customHeight="1" x14ac:dyDescent="0.2">
      <c r="A8" s="15" t="s">
        <v>9</v>
      </c>
      <c r="B8" s="9" t="s">
        <v>29</v>
      </c>
      <c r="C8" s="9" t="s">
        <v>30</v>
      </c>
      <c r="D8" s="9" t="s">
        <v>31</v>
      </c>
      <c r="E8" s="9" t="s">
        <v>32</v>
      </c>
      <c r="F8" s="9" t="s">
        <v>33</v>
      </c>
      <c r="G8" s="9" t="s">
        <v>34</v>
      </c>
      <c r="H8" s="9" t="s">
        <v>35</v>
      </c>
      <c r="I8" s="9" t="s">
        <v>36</v>
      </c>
      <c r="J8" s="9" t="s">
        <v>37</v>
      </c>
      <c r="K8" s="9" t="s">
        <v>38</v>
      </c>
      <c r="L8" s="9" t="s">
        <v>39</v>
      </c>
      <c r="M8" s="9" t="s">
        <v>40</v>
      </c>
    </row>
    <row r="9" spans="1:13" ht="15" customHeight="1" x14ac:dyDescent="0.2">
      <c r="A9" s="16"/>
      <c r="B9" s="10" t="s">
        <v>121</v>
      </c>
      <c r="C9" s="10" t="s">
        <v>121</v>
      </c>
      <c r="D9" s="10" t="s">
        <v>121</v>
      </c>
      <c r="E9" s="10" t="s">
        <v>121</v>
      </c>
      <c r="F9" s="10" t="s">
        <v>121</v>
      </c>
      <c r="G9" s="10" t="s">
        <v>121</v>
      </c>
      <c r="H9" s="10" t="s">
        <v>121</v>
      </c>
      <c r="I9" s="10" t="s">
        <v>121</v>
      </c>
      <c r="J9" s="10" t="s">
        <v>121</v>
      </c>
      <c r="K9" s="10" t="s">
        <v>121</v>
      </c>
      <c r="L9" s="10" t="s">
        <v>121</v>
      </c>
      <c r="M9" s="10" t="s">
        <v>121</v>
      </c>
    </row>
    <row r="10" spans="1:13" ht="15" customHeight="1" x14ac:dyDescent="0.2">
      <c r="A10" s="16"/>
      <c r="B10" s="11" t="s">
        <v>277</v>
      </c>
      <c r="C10" s="11" t="s">
        <v>277</v>
      </c>
      <c r="D10" s="11" t="s">
        <v>277</v>
      </c>
      <c r="E10" s="11" t="s">
        <v>277</v>
      </c>
      <c r="F10" s="11" t="s">
        <v>277</v>
      </c>
      <c r="G10" s="11" t="s">
        <v>277</v>
      </c>
      <c r="H10" s="11" t="s">
        <v>277</v>
      </c>
      <c r="I10" s="11" t="s">
        <v>277</v>
      </c>
      <c r="J10" s="11" t="s">
        <v>277</v>
      </c>
      <c r="K10" s="11" t="s">
        <v>277</v>
      </c>
      <c r="L10" s="11" t="s">
        <v>277</v>
      </c>
      <c r="M10" s="11" t="s">
        <v>277</v>
      </c>
    </row>
    <row r="11" spans="1:13" ht="15" customHeight="1" x14ac:dyDescent="0.2">
      <c r="A11" s="15" t="s">
        <v>10</v>
      </c>
      <c r="B11" s="9" t="s">
        <v>41</v>
      </c>
      <c r="C11" s="9" t="s">
        <v>42</v>
      </c>
      <c r="D11" s="9" t="s">
        <v>43</v>
      </c>
      <c r="E11" s="9" t="s">
        <v>44</v>
      </c>
      <c r="F11" s="9" t="s">
        <v>45</v>
      </c>
      <c r="G11" s="9" t="s">
        <v>46</v>
      </c>
      <c r="H11" s="9" t="s">
        <v>47</v>
      </c>
      <c r="I11" s="9" t="s">
        <v>48</v>
      </c>
      <c r="J11" s="9" t="s">
        <v>49</v>
      </c>
      <c r="K11" s="9" t="s">
        <v>50</v>
      </c>
      <c r="L11" s="9" t="s">
        <v>51</v>
      </c>
      <c r="M11" s="9" t="s">
        <v>52</v>
      </c>
    </row>
    <row r="12" spans="1:13" ht="15" customHeight="1" x14ac:dyDescent="0.2">
      <c r="A12" s="16"/>
      <c r="B12" s="10" t="s">
        <v>121</v>
      </c>
      <c r="C12" s="10" t="s">
        <v>121</v>
      </c>
      <c r="D12" s="10" t="s">
        <v>121</v>
      </c>
      <c r="E12" s="10" t="s">
        <v>121</v>
      </c>
      <c r="F12" s="10" t="s">
        <v>121</v>
      </c>
      <c r="G12" s="10" t="s">
        <v>121</v>
      </c>
      <c r="H12" s="10" t="s">
        <v>121</v>
      </c>
      <c r="I12" s="10" t="s">
        <v>121</v>
      </c>
      <c r="J12" s="10" t="s">
        <v>121</v>
      </c>
      <c r="K12" s="10" t="s">
        <v>121</v>
      </c>
      <c r="L12" s="10" t="s">
        <v>121</v>
      </c>
      <c r="M12" s="10" t="s">
        <v>121</v>
      </c>
    </row>
    <row r="13" spans="1:13" ht="15" customHeight="1" x14ac:dyDescent="0.2">
      <c r="A13" s="16"/>
      <c r="B13" s="11" t="s">
        <v>277</v>
      </c>
      <c r="C13" s="11" t="s">
        <v>277</v>
      </c>
      <c r="D13" s="11" t="s">
        <v>277</v>
      </c>
      <c r="E13" s="11" t="s">
        <v>277</v>
      </c>
      <c r="F13" s="11" t="s">
        <v>277</v>
      </c>
      <c r="G13" s="11" t="s">
        <v>277</v>
      </c>
      <c r="H13" s="11" t="s">
        <v>277</v>
      </c>
      <c r="I13" s="11" t="s">
        <v>277</v>
      </c>
      <c r="J13" s="11" t="s">
        <v>277</v>
      </c>
      <c r="K13" s="11" t="s">
        <v>277</v>
      </c>
      <c r="L13" s="11" t="s">
        <v>277</v>
      </c>
      <c r="M13" s="11" t="s">
        <v>277</v>
      </c>
    </row>
    <row r="14" spans="1:13" ht="15" customHeight="1" x14ac:dyDescent="0.2">
      <c r="A14" s="15" t="s">
        <v>11</v>
      </c>
      <c r="B14" s="9" t="s">
        <v>53</v>
      </c>
      <c r="C14" s="9" t="s">
        <v>54</v>
      </c>
      <c r="D14" s="9" t="s">
        <v>55</v>
      </c>
      <c r="E14" s="9" t="s">
        <v>56</v>
      </c>
      <c r="F14" s="9" t="s">
        <v>57</v>
      </c>
      <c r="G14" s="9" t="s">
        <v>58</v>
      </c>
      <c r="H14" s="9" t="s">
        <v>59</v>
      </c>
      <c r="I14" s="9" t="s">
        <v>60</v>
      </c>
      <c r="J14" s="9" t="s">
        <v>61</v>
      </c>
      <c r="K14" s="9" t="s">
        <v>62</v>
      </c>
      <c r="L14" s="9" t="s">
        <v>63</v>
      </c>
      <c r="M14" s="9" t="s">
        <v>64</v>
      </c>
    </row>
    <row r="15" spans="1:13" ht="15" customHeight="1" x14ac:dyDescent="0.2">
      <c r="A15" s="16"/>
      <c r="B15" s="10" t="s">
        <v>121</v>
      </c>
      <c r="C15" s="10" t="s">
        <v>121</v>
      </c>
      <c r="D15" s="10" t="s">
        <v>121</v>
      </c>
      <c r="E15" s="10" t="s">
        <v>121</v>
      </c>
      <c r="F15" s="10" t="s">
        <v>121</v>
      </c>
      <c r="G15" s="10" t="s">
        <v>121</v>
      </c>
      <c r="H15" s="10" t="s">
        <v>121</v>
      </c>
      <c r="I15" s="10" t="s">
        <v>121</v>
      </c>
      <c r="J15" s="10" t="s">
        <v>121</v>
      </c>
      <c r="K15" s="10" t="s">
        <v>121</v>
      </c>
      <c r="L15" s="10" t="s">
        <v>121</v>
      </c>
      <c r="M15" s="10" t="s">
        <v>121</v>
      </c>
    </row>
    <row r="16" spans="1:13" ht="15" customHeight="1" x14ac:dyDescent="0.2">
      <c r="A16" s="16"/>
      <c r="B16" s="11" t="s">
        <v>277</v>
      </c>
      <c r="C16" s="11" t="s">
        <v>277</v>
      </c>
      <c r="D16" s="11" t="s">
        <v>277</v>
      </c>
      <c r="E16" s="11" t="s">
        <v>277</v>
      </c>
      <c r="F16" s="11" t="s">
        <v>277</v>
      </c>
      <c r="G16" s="11" t="s">
        <v>277</v>
      </c>
      <c r="H16" s="11" t="s">
        <v>277</v>
      </c>
      <c r="I16" s="11" t="s">
        <v>277</v>
      </c>
      <c r="J16" s="11" t="s">
        <v>277</v>
      </c>
      <c r="K16" s="11" t="s">
        <v>277</v>
      </c>
      <c r="L16" s="11" t="s">
        <v>277</v>
      </c>
      <c r="M16" s="11" t="s">
        <v>277</v>
      </c>
    </row>
    <row r="17" spans="1:13" ht="15" customHeight="1" x14ac:dyDescent="0.2">
      <c r="A17" s="15" t="s">
        <v>12</v>
      </c>
      <c r="B17" s="9" t="s">
        <v>65</v>
      </c>
      <c r="C17" s="9" t="s">
        <v>66</v>
      </c>
      <c r="D17" s="9" t="s">
        <v>67</v>
      </c>
      <c r="E17" s="9" t="s">
        <v>68</v>
      </c>
      <c r="F17" s="9" t="s">
        <v>69</v>
      </c>
      <c r="G17" s="9" t="s">
        <v>70</v>
      </c>
      <c r="H17" s="9" t="s">
        <v>71</v>
      </c>
      <c r="I17" s="9" t="s">
        <v>72</v>
      </c>
      <c r="J17" s="9" t="s">
        <v>73</v>
      </c>
      <c r="K17" s="9" t="s">
        <v>74</v>
      </c>
      <c r="L17" s="9" t="s">
        <v>75</v>
      </c>
      <c r="M17" s="9" t="s">
        <v>76</v>
      </c>
    </row>
    <row r="18" spans="1:13" ht="15" customHeight="1" x14ac:dyDescent="0.2">
      <c r="A18" s="16"/>
      <c r="B18" s="10" t="s">
        <v>121</v>
      </c>
      <c r="C18" s="10" t="s">
        <v>121</v>
      </c>
      <c r="D18" s="10" t="s">
        <v>121</v>
      </c>
      <c r="E18" s="10" t="s">
        <v>121</v>
      </c>
      <c r="F18" s="10" t="s">
        <v>121</v>
      </c>
      <c r="G18" s="10" t="s">
        <v>121</v>
      </c>
      <c r="H18" s="10" t="s">
        <v>121</v>
      </c>
      <c r="I18" s="10" t="s">
        <v>121</v>
      </c>
      <c r="J18" s="10" t="s">
        <v>121</v>
      </c>
      <c r="K18" s="10" t="s">
        <v>121</v>
      </c>
      <c r="L18" s="10" t="s">
        <v>121</v>
      </c>
      <c r="M18" s="10" t="s">
        <v>121</v>
      </c>
    </row>
    <row r="19" spans="1:13" ht="15" customHeight="1" x14ac:dyDescent="0.2">
      <c r="A19" s="16"/>
      <c r="B19" s="11" t="s">
        <v>277</v>
      </c>
      <c r="C19" s="11" t="s">
        <v>277</v>
      </c>
      <c r="D19" s="11" t="s">
        <v>277</v>
      </c>
      <c r="E19" s="11" t="s">
        <v>277</v>
      </c>
      <c r="F19" s="11" t="s">
        <v>277</v>
      </c>
      <c r="G19" s="11" t="s">
        <v>277</v>
      </c>
      <c r="H19" s="11" t="s">
        <v>277</v>
      </c>
      <c r="I19" s="11" t="s">
        <v>277</v>
      </c>
      <c r="J19" s="11" t="s">
        <v>277</v>
      </c>
      <c r="K19" s="11" t="s">
        <v>277</v>
      </c>
      <c r="L19" s="11" t="s">
        <v>277</v>
      </c>
      <c r="M19" s="11" t="s">
        <v>277</v>
      </c>
    </row>
    <row r="20" spans="1:13" ht="15" customHeight="1" x14ac:dyDescent="0.2">
      <c r="A20" s="15" t="s">
        <v>13</v>
      </c>
      <c r="B20" s="9" t="s">
        <v>77</v>
      </c>
      <c r="C20" s="9" t="s">
        <v>78</v>
      </c>
      <c r="D20" s="9" t="s">
        <v>79</v>
      </c>
      <c r="E20" s="9" t="s">
        <v>80</v>
      </c>
      <c r="F20" s="9" t="s">
        <v>81</v>
      </c>
      <c r="G20" s="9" t="s">
        <v>82</v>
      </c>
      <c r="H20" s="9" t="s">
        <v>83</v>
      </c>
      <c r="I20" s="9" t="s">
        <v>84</v>
      </c>
      <c r="J20" s="9" t="s">
        <v>85</v>
      </c>
      <c r="K20" s="9" t="s">
        <v>86</v>
      </c>
      <c r="L20" s="9" t="s">
        <v>87</v>
      </c>
      <c r="M20" s="9" t="s">
        <v>88</v>
      </c>
    </row>
    <row r="21" spans="1:13" ht="15" customHeight="1" x14ac:dyDescent="0.2">
      <c r="A21" s="16"/>
      <c r="B21" s="10" t="s">
        <v>121</v>
      </c>
      <c r="C21" s="10" t="s">
        <v>121</v>
      </c>
      <c r="D21" s="10" t="s">
        <v>121</v>
      </c>
      <c r="E21" s="10" t="s">
        <v>121</v>
      </c>
      <c r="F21" s="10" t="s">
        <v>121</v>
      </c>
      <c r="G21" s="10" t="s">
        <v>121</v>
      </c>
      <c r="H21" s="10" t="s">
        <v>121</v>
      </c>
      <c r="I21" s="10" t="s">
        <v>121</v>
      </c>
      <c r="J21" s="10" t="s">
        <v>121</v>
      </c>
      <c r="K21" s="10" t="s">
        <v>121</v>
      </c>
      <c r="L21" s="10" t="s">
        <v>121</v>
      </c>
      <c r="M21" s="10" t="s">
        <v>121</v>
      </c>
    </row>
    <row r="22" spans="1:13" ht="15" customHeight="1" x14ac:dyDescent="0.2">
      <c r="A22" s="16"/>
      <c r="B22" s="11" t="s">
        <v>277</v>
      </c>
      <c r="C22" s="11" t="s">
        <v>277</v>
      </c>
      <c r="D22" s="11" t="s">
        <v>277</v>
      </c>
      <c r="E22" s="11" t="s">
        <v>277</v>
      </c>
      <c r="F22" s="11" t="s">
        <v>277</v>
      </c>
      <c r="G22" s="11" t="s">
        <v>277</v>
      </c>
      <c r="H22" s="11" t="s">
        <v>277</v>
      </c>
      <c r="I22" s="11" t="s">
        <v>277</v>
      </c>
      <c r="J22" s="11" t="s">
        <v>277</v>
      </c>
      <c r="K22" s="11" t="s">
        <v>277</v>
      </c>
      <c r="L22" s="11" t="s">
        <v>277</v>
      </c>
      <c r="M22" s="11" t="s">
        <v>277</v>
      </c>
    </row>
    <row r="23" spans="1:13" ht="15" customHeight="1" x14ac:dyDescent="0.2">
      <c r="A23" s="15" t="s">
        <v>14</v>
      </c>
      <c r="B23" s="9" t="s">
        <v>89</v>
      </c>
      <c r="C23" s="9" t="s">
        <v>90</v>
      </c>
      <c r="D23" s="9" t="s">
        <v>91</v>
      </c>
      <c r="E23" s="9" t="s">
        <v>92</v>
      </c>
      <c r="F23" s="9" t="s">
        <v>93</v>
      </c>
      <c r="G23" s="9" t="s">
        <v>94</v>
      </c>
      <c r="H23" s="9" t="s">
        <v>95</v>
      </c>
      <c r="I23" s="9" t="s">
        <v>96</v>
      </c>
      <c r="J23" s="9" t="s">
        <v>97</v>
      </c>
      <c r="K23" s="9" t="s">
        <v>98</v>
      </c>
      <c r="L23" s="9" t="s">
        <v>99</v>
      </c>
      <c r="M23" s="9" t="s">
        <v>100</v>
      </c>
    </row>
    <row r="24" spans="1:13" ht="15" customHeight="1" x14ac:dyDescent="0.2">
      <c r="A24" s="16"/>
      <c r="B24" s="10" t="s">
        <v>121</v>
      </c>
      <c r="C24" s="10" t="s">
        <v>121</v>
      </c>
      <c r="D24" s="10" t="s">
        <v>121</v>
      </c>
      <c r="E24" s="10" t="s">
        <v>121</v>
      </c>
      <c r="F24" s="10" t="s">
        <v>121</v>
      </c>
      <c r="G24" s="10" t="s">
        <v>121</v>
      </c>
      <c r="H24" s="10" t="s">
        <v>121</v>
      </c>
      <c r="I24" s="10" t="s">
        <v>121</v>
      </c>
      <c r="J24" s="10" t="s">
        <v>121</v>
      </c>
      <c r="K24" s="10" t="s">
        <v>121</v>
      </c>
      <c r="L24" s="10" t="s">
        <v>121</v>
      </c>
      <c r="M24" s="10" t="s">
        <v>121</v>
      </c>
    </row>
    <row r="25" spans="1:13" ht="15" customHeight="1" x14ac:dyDescent="0.2">
      <c r="A25" s="16"/>
      <c r="B25" s="11" t="s">
        <v>277</v>
      </c>
      <c r="C25" s="11" t="s">
        <v>277</v>
      </c>
      <c r="D25" s="11" t="s">
        <v>277</v>
      </c>
      <c r="E25" s="11" t="s">
        <v>277</v>
      </c>
      <c r="F25" s="11" t="s">
        <v>277</v>
      </c>
      <c r="G25" s="11" t="s">
        <v>277</v>
      </c>
      <c r="H25" s="11" t="s">
        <v>277</v>
      </c>
      <c r="I25" s="11" t="s">
        <v>277</v>
      </c>
      <c r="J25" s="11" t="s">
        <v>277</v>
      </c>
      <c r="K25" s="11" t="s">
        <v>277</v>
      </c>
      <c r="L25" s="11" t="s">
        <v>277</v>
      </c>
      <c r="M25" s="11" t="s">
        <v>277</v>
      </c>
    </row>
    <row r="26" spans="1:13" ht="15" customHeight="1" x14ac:dyDescent="0.2">
      <c r="A26" s="15" t="s">
        <v>15</v>
      </c>
      <c r="B26" s="9" t="s">
        <v>101</v>
      </c>
      <c r="C26" s="9" t="s">
        <v>102</v>
      </c>
      <c r="D26" s="9" t="s">
        <v>103</v>
      </c>
      <c r="E26" s="9" t="s">
        <v>104</v>
      </c>
      <c r="F26" s="9" t="s">
        <v>105</v>
      </c>
      <c r="G26" s="9" t="s">
        <v>106</v>
      </c>
      <c r="H26" s="9" t="s">
        <v>107</v>
      </c>
      <c r="I26" s="9" t="s">
        <v>108</v>
      </c>
      <c r="J26" s="9" t="s">
        <v>109</v>
      </c>
      <c r="K26" s="9" t="s">
        <v>110</v>
      </c>
      <c r="L26" s="9" t="s">
        <v>111</v>
      </c>
      <c r="M26" s="9" t="s">
        <v>112</v>
      </c>
    </row>
    <row r="27" spans="1:13" ht="15" customHeight="1" x14ac:dyDescent="0.2">
      <c r="A27" s="16"/>
      <c r="B27" s="10" t="s">
        <v>121</v>
      </c>
      <c r="C27" s="10" t="s">
        <v>121</v>
      </c>
      <c r="D27" s="10" t="s">
        <v>121</v>
      </c>
      <c r="E27" s="10" t="s">
        <v>121</v>
      </c>
      <c r="F27" s="10" t="s">
        <v>121</v>
      </c>
      <c r="G27" s="10" t="s">
        <v>121</v>
      </c>
      <c r="H27" s="10" t="s">
        <v>121</v>
      </c>
      <c r="I27" s="10" t="s">
        <v>121</v>
      </c>
      <c r="J27" s="10" t="s">
        <v>121</v>
      </c>
      <c r="K27" s="10" t="s">
        <v>121</v>
      </c>
      <c r="L27" s="10" t="s">
        <v>121</v>
      </c>
      <c r="M27" s="10" t="s">
        <v>121</v>
      </c>
    </row>
    <row r="28" spans="1:13" ht="15" customHeight="1" x14ac:dyDescent="0.2">
      <c r="A28" s="16"/>
      <c r="B28" s="11" t="s">
        <v>277</v>
      </c>
      <c r="C28" s="11" t="s">
        <v>277</v>
      </c>
      <c r="D28" s="11" t="s">
        <v>277</v>
      </c>
      <c r="E28" s="11" t="s">
        <v>277</v>
      </c>
      <c r="F28" s="11" t="s">
        <v>277</v>
      </c>
      <c r="G28" s="11" t="s">
        <v>277</v>
      </c>
      <c r="H28" s="11" t="s">
        <v>277</v>
      </c>
      <c r="I28" s="11" t="s">
        <v>277</v>
      </c>
      <c r="J28" s="11" t="s">
        <v>277</v>
      </c>
      <c r="K28" s="11" t="s">
        <v>277</v>
      </c>
      <c r="L28" s="11" t="s">
        <v>277</v>
      </c>
      <c r="M28" s="11" t="s">
        <v>277</v>
      </c>
    </row>
    <row r="33" spans="1:1" ht="12.75" x14ac:dyDescent="0.2">
      <c r="A33" t="s">
        <v>3</v>
      </c>
    </row>
  </sheetData>
  <mergeCells count="8">
    <mergeCell ref="A20:A22"/>
    <mergeCell ref="A23:A25"/>
    <mergeCell ref="A26:A28"/>
    <mergeCell ref="A5:A7"/>
    <mergeCell ref="A8:A10"/>
    <mergeCell ref="A11:A13"/>
    <mergeCell ref="A14:A16"/>
    <mergeCell ref="A17:A19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Absorbance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Zhou Dongyan</cp:lastModifiedBy>
  <dcterms:created xsi:type="dcterms:W3CDTF">2020-08-30T09:36:18Z</dcterms:created>
  <dcterms:modified xsi:type="dcterms:W3CDTF">2021-07-18T18:01:21Z</dcterms:modified>
</cp:coreProperties>
</file>