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9005"/>
  <workbookPr/>
  <mc:AlternateContent xmlns:mc="http://schemas.openxmlformats.org/markup-compatibility/2006">
    <mc:Choice Requires="x15">
      <x15ac:absPath xmlns:x15ac="http://schemas.microsoft.com/office/spreadsheetml/2010/11/ac" url="/Volumes/WORK DISC 1/2019-nCov/"/>
    </mc:Choice>
  </mc:AlternateContent>
  <bookViews>
    <workbookView xWindow="980" yWindow="1060" windowWidth="28800" windowHeight="16960" activeTab="1"/>
  </bookViews>
  <sheets>
    <sheet name="Sheet1" sheetId="1" r:id="rId1"/>
    <sheet name="Sheet2" sheetId="2" r:id="rId2"/>
    <sheet name="Sheet3" sheetId="3" r:id="rId3"/>
  </sheets>
  <calcPr calcId="150001" iterate="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" i="2" l="1"/>
  <c r="P1" i="2"/>
  <c r="L1" i="2"/>
  <c r="M1" i="2"/>
  <c r="N1" i="2"/>
  <c r="O1" i="2"/>
  <c r="AH76" i="1"/>
  <c r="AG77" i="1"/>
  <c r="AF77" i="1"/>
  <c r="AE77" i="1"/>
  <c r="AD77" i="1"/>
  <c r="AC77" i="1"/>
  <c r="AG76" i="1"/>
  <c r="AF76" i="1"/>
  <c r="AE76" i="1"/>
  <c r="AD76" i="1"/>
  <c r="AC76" i="1"/>
  <c r="AH83" i="1"/>
  <c r="AG83" i="1"/>
  <c r="AF83" i="1"/>
  <c r="AE83" i="1"/>
  <c r="AD83" i="1"/>
  <c r="AC83" i="1"/>
  <c r="AH82" i="1"/>
  <c r="AG82" i="1"/>
  <c r="AF82" i="1"/>
  <c r="AE82" i="1"/>
  <c r="AD82" i="1"/>
  <c r="AC82" i="1"/>
  <c r="AH81" i="1"/>
  <c r="AG81" i="1"/>
  <c r="AF81" i="1"/>
  <c r="AE81" i="1"/>
  <c r="AD81" i="1"/>
  <c r="AC81" i="1"/>
  <c r="AH80" i="1"/>
  <c r="AG80" i="1"/>
  <c r="AF80" i="1"/>
  <c r="AE80" i="1"/>
  <c r="AD80" i="1"/>
  <c r="AC80" i="1"/>
  <c r="AH79" i="1"/>
  <c r="AG79" i="1"/>
  <c r="AF79" i="1"/>
  <c r="AE79" i="1"/>
  <c r="AD79" i="1"/>
  <c r="AC79" i="1"/>
  <c r="AH78" i="1"/>
  <c r="AG78" i="1"/>
  <c r="AF78" i="1"/>
  <c r="AE78" i="1"/>
  <c r="AD78" i="1"/>
  <c r="AC78" i="1"/>
  <c r="Z83" i="1"/>
  <c r="Y83" i="1"/>
  <c r="X83" i="1"/>
  <c r="W83" i="1"/>
  <c r="V83" i="1"/>
  <c r="U83" i="1"/>
  <c r="Z82" i="1"/>
  <c r="Y82" i="1"/>
  <c r="X82" i="1"/>
  <c r="W82" i="1"/>
  <c r="V82" i="1"/>
  <c r="U82" i="1"/>
  <c r="Z81" i="1"/>
  <c r="Y81" i="1"/>
  <c r="X81" i="1"/>
  <c r="W81" i="1"/>
  <c r="V81" i="1"/>
  <c r="U81" i="1"/>
  <c r="Z80" i="1"/>
  <c r="Y80" i="1"/>
  <c r="X80" i="1"/>
  <c r="W80" i="1"/>
  <c r="V80" i="1"/>
  <c r="U80" i="1"/>
  <c r="Z79" i="1"/>
  <c r="Y79" i="1"/>
  <c r="X79" i="1"/>
  <c r="W79" i="1"/>
  <c r="V79" i="1"/>
  <c r="U79" i="1"/>
  <c r="Z78" i="1"/>
  <c r="Y78" i="1"/>
  <c r="X78" i="1"/>
  <c r="W78" i="1"/>
  <c r="V78" i="1"/>
  <c r="U78" i="1"/>
  <c r="Z77" i="1"/>
  <c r="Y77" i="1"/>
  <c r="X77" i="1"/>
  <c r="W77" i="1"/>
  <c r="V77" i="1"/>
  <c r="U77" i="1"/>
  <c r="Z76" i="1"/>
  <c r="Y76" i="1"/>
  <c r="X76" i="1"/>
  <c r="W76" i="1"/>
  <c r="V76" i="1"/>
  <c r="U76" i="1"/>
  <c r="AH60" i="1"/>
  <c r="AG60" i="1"/>
  <c r="AF60" i="1"/>
  <c r="AE60" i="1"/>
  <c r="AD60" i="1"/>
  <c r="AC60" i="1"/>
  <c r="AH59" i="1"/>
  <c r="AH58" i="1"/>
  <c r="AH57" i="1"/>
  <c r="AH56" i="1"/>
  <c r="AH55" i="1"/>
  <c r="AG59" i="1"/>
  <c r="AF59" i="1"/>
  <c r="AE59" i="1"/>
  <c r="AD59" i="1"/>
  <c r="AC59" i="1"/>
  <c r="AG58" i="1"/>
  <c r="AF58" i="1"/>
  <c r="AE58" i="1"/>
  <c r="AD58" i="1"/>
  <c r="AC58" i="1"/>
  <c r="AG57" i="1"/>
  <c r="AF57" i="1"/>
  <c r="AE57" i="1"/>
  <c r="AD57" i="1"/>
  <c r="AC57" i="1"/>
  <c r="AG56" i="1"/>
  <c r="AF56" i="1"/>
  <c r="AE56" i="1"/>
  <c r="AD56" i="1"/>
  <c r="AC56" i="1"/>
  <c r="AG55" i="1"/>
  <c r="AF55" i="1"/>
  <c r="AE55" i="1"/>
  <c r="AD55" i="1"/>
  <c r="AC55" i="1"/>
  <c r="Z59" i="1"/>
  <c r="Y59" i="1"/>
  <c r="X59" i="1"/>
  <c r="W59" i="1"/>
  <c r="Z58" i="1"/>
  <c r="Y58" i="1"/>
  <c r="X58" i="1"/>
  <c r="W58" i="1"/>
  <c r="Z57" i="1"/>
  <c r="Y57" i="1"/>
  <c r="X57" i="1"/>
  <c r="W57" i="1"/>
  <c r="Z56" i="1"/>
  <c r="Y56" i="1"/>
  <c r="X56" i="1"/>
  <c r="W56" i="1"/>
  <c r="Z55" i="1"/>
  <c r="Y55" i="1"/>
  <c r="X55" i="1"/>
  <c r="W55" i="1"/>
  <c r="Z54" i="1"/>
  <c r="Y54" i="1"/>
  <c r="X54" i="1"/>
  <c r="W54" i="1"/>
  <c r="V59" i="1"/>
  <c r="V58" i="1"/>
  <c r="V57" i="1"/>
  <c r="V56" i="1"/>
  <c r="V55" i="1"/>
  <c r="Z60" i="1"/>
  <c r="Y60" i="1"/>
  <c r="X60" i="1"/>
  <c r="W60" i="1"/>
  <c r="V60" i="1"/>
  <c r="U60" i="1"/>
  <c r="U59" i="1"/>
  <c r="U58" i="1"/>
  <c r="U57" i="1"/>
  <c r="U56" i="1"/>
  <c r="U55" i="1"/>
  <c r="U54" i="1"/>
  <c r="Z53" i="1"/>
  <c r="Y53" i="1"/>
  <c r="X53" i="1"/>
  <c r="W53" i="1"/>
  <c r="V53" i="1"/>
  <c r="V54" i="1"/>
  <c r="Z48" i="1"/>
  <c r="Y48" i="1"/>
  <c r="X48" i="1"/>
  <c r="W48" i="1"/>
  <c r="V48" i="1"/>
  <c r="U48" i="1"/>
  <c r="Z47" i="1"/>
  <c r="Y47" i="1"/>
  <c r="X47" i="1"/>
  <c r="W47" i="1"/>
  <c r="V47" i="1"/>
  <c r="U47" i="1"/>
  <c r="Z46" i="1"/>
  <c r="Y46" i="1"/>
  <c r="X46" i="1"/>
  <c r="W46" i="1"/>
  <c r="V46" i="1"/>
  <c r="U46" i="1"/>
  <c r="Z45" i="1"/>
  <c r="Y45" i="1"/>
  <c r="X45" i="1"/>
  <c r="W45" i="1"/>
  <c r="V45" i="1"/>
  <c r="U45" i="1"/>
  <c r="Z44" i="1"/>
  <c r="Y44" i="1"/>
  <c r="X44" i="1"/>
  <c r="W44" i="1"/>
  <c r="V44" i="1"/>
  <c r="U44" i="1"/>
  <c r="Z43" i="1"/>
  <c r="Y43" i="1"/>
  <c r="X43" i="1"/>
  <c r="W43" i="1"/>
  <c r="V43" i="1"/>
  <c r="U43" i="1"/>
  <c r="Z42" i="1"/>
  <c r="Y42" i="1"/>
  <c r="X42" i="1"/>
  <c r="W42" i="1"/>
  <c r="V42" i="1"/>
  <c r="U42" i="1"/>
  <c r="Z41" i="1"/>
  <c r="Y41" i="1"/>
  <c r="X41" i="1"/>
  <c r="W41" i="1"/>
  <c r="V41" i="1"/>
  <c r="U41" i="1"/>
  <c r="AH48" i="1"/>
  <c r="AG48" i="1"/>
  <c r="AF48" i="1"/>
  <c r="AE48" i="1"/>
  <c r="AD48" i="1"/>
  <c r="AC48" i="1"/>
  <c r="AH47" i="1"/>
  <c r="AG47" i="1"/>
  <c r="AF47" i="1"/>
  <c r="AE47" i="1"/>
  <c r="AD47" i="1"/>
  <c r="AC47" i="1"/>
  <c r="AH46" i="1"/>
  <c r="AG46" i="1"/>
  <c r="AF46" i="1"/>
  <c r="AE46" i="1"/>
  <c r="AD46" i="1"/>
  <c r="AC46" i="1"/>
  <c r="AH45" i="1"/>
  <c r="AG45" i="1"/>
  <c r="AF45" i="1"/>
  <c r="AE45" i="1"/>
  <c r="AD45" i="1"/>
  <c r="AC45" i="1"/>
  <c r="AH44" i="1"/>
  <c r="AG44" i="1"/>
  <c r="AF44" i="1"/>
  <c r="AE44" i="1"/>
  <c r="AD44" i="1"/>
  <c r="AC44" i="1"/>
  <c r="AH43" i="1"/>
  <c r="AG43" i="1"/>
  <c r="AF43" i="1"/>
  <c r="AE43" i="1"/>
  <c r="AD43" i="1"/>
  <c r="AC43" i="1"/>
  <c r="AH36" i="1"/>
  <c r="AG36" i="1"/>
  <c r="AF36" i="1"/>
  <c r="AE36" i="1"/>
  <c r="AD36" i="1"/>
  <c r="AC36" i="1"/>
  <c r="AH35" i="1"/>
  <c r="AG35" i="1"/>
  <c r="AF35" i="1"/>
  <c r="AE35" i="1"/>
  <c r="AD35" i="1"/>
  <c r="AC35" i="1"/>
  <c r="AH34" i="1"/>
  <c r="AG34" i="1"/>
  <c r="AF34" i="1"/>
  <c r="AE34" i="1"/>
  <c r="AD34" i="1"/>
  <c r="AC34" i="1"/>
  <c r="AH33" i="1"/>
  <c r="AG33" i="1"/>
  <c r="AF33" i="1"/>
  <c r="AE33" i="1"/>
  <c r="AD33" i="1"/>
  <c r="AC33" i="1"/>
  <c r="AH32" i="1"/>
  <c r="AG32" i="1"/>
  <c r="AF32" i="1"/>
  <c r="AE32" i="1"/>
  <c r="AD32" i="1"/>
  <c r="AC32" i="1"/>
  <c r="AH31" i="1"/>
  <c r="AG31" i="1"/>
  <c r="AF31" i="1"/>
  <c r="AE31" i="1"/>
  <c r="AD31" i="1"/>
  <c r="AC31" i="1"/>
  <c r="Z36" i="1"/>
  <c r="Y36" i="1"/>
  <c r="X36" i="1"/>
  <c r="W36" i="1"/>
  <c r="V36" i="1"/>
  <c r="U36" i="1"/>
  <c r="Z35" i="1"/>
  <c r="Y35" i="1"/>
  <c r="X35" i="1"/>
  <c r="W35" i="1"/>
  <c r="V35" i="1"/>
  <c r="U35" i="1"/>
  <c r="Z34" i="1"/>
  <c r="Y34" i="1"/>
  <c r="X34" i="1"/>
  <c r="W34" i="1"/>
  <c r="V34" i="1"/>
  <c r="U34" i="1"/>
  <c r="Z33" i="1"/>
  <c r="Y33" i="1"/>
  <c r="X33" i="1"/>
  <c r="W33" i="1"/>
  <c r="V33" i="1"/>
  <c r="U33" i="1"/>
  <c r="Z32" i="1"/>
  <c r="Y32" i="1"/>
  <c r="X32" i="1"/>
  <c r="W32" i="1"/>
  <c r="V32" i="1"/>
  <c r="U32" i="1"/>
  <c r="Z31" i="1"/>
  <c r="Y31" i="1"/>
  <c r="X31" i="1"/>
  <c r="W31" i="1"/>
  <c r="V31" i="1"/>
  <c r="U31" i="1"/>
  <c r="Z30" i="1"/>
  <c r="Y30" i="1"/>
  <c r="X30" i="1"/>
  <c r="W30" i="1"/>
  <c r="V30" i="1"/>
  <c r="U30" i="1"/>
  <c r="Z29" i="1"/>
  <c r="Y29" i="1"/>
  <c r="X29" i="1"/>
  <c r="W29" i="1"/>
  <c r="V29" i="1"/>
  <c r="U29" i="1"/>
  <c r="AG10" i="1"/>
  <c r="AF10" i="1"/>
  <c r="AE10" i="1"/>
  <c r="AD10" i="1"/>
  <c r="AC10" i="1"/>
  <c r="AG9" i="1"/>
  <c r="AF9" i="1"/>
  <c r="AE9" i="1"/>
  <c r="AD9" i="1"/>
  <c r="AC9" i="1"/>
  <c r="AG8" i="1"/>
  <c r="AF8" i="1"/>
  <c r="AE8" i="1"/>
  <c r="AD8" i="1"/>
  <c r="AC8" i="1"/>
  <c r="AG7" i="1"/>
  <c r="AF7" i="1"/>
  <c r="AE7" i="1"/>
  <c r="AD7" i="1"/>
  <c r="AC7" i="1"/>
  <c r="AG6" i="1"/>
  <c r="AF6" i="1"/>
  <c r="AE6" i="1"/>
  <c r="AD6" i="1"/>
  <c r="AC6" i="1"/>
  <c r="Z10" i="1"/>
  <c r="Y10" i="1"/>
  <c r="X10" i="1"/>
  <c r="W10" i="1"/>
  <c r="Z9" i="1"/>
  <c r="Y9" i="1"/>
  <c r="X9" i="1"/>
  <c r="W9" i="1"/>
  <c r="Z8" i="1"/>
  <c r="Y8" i="1"/>
  <c r="X8" i="1"/>
  <c r="W8" i="1"/>
  <c r="Z7" i="1"/>
  <c r="Y7" i="1"/>
  <c r="X7" i="1"/>
  <c r="W7" i="1"/>
  <c r="Z6" i="1"/>
  <c r="Y6" i="1"/>
  <c r="X6" i="1"/>
  <c r="W6" i="1"/>
  <c r="Z5" i="1"/>
  <c r="Y5" i="1"/>
  <c r="X5" i="1"/>
  <c r="W5" i="1"/>
  <c r="V10" i="1"/>
  <c r="V9" i="1"/>
  <c r="V8" i="1"/>
  <c r="V7" i="1"/>
  <c r="V6" i="1"/>
  <c r="AH10" i="1"/>
  <c r="AH9" i="1"/>
  <c r="AH8" i="1"/>
  <c r="AH7" i="1"/>
  <c r="AH6" i="1"/>
  <c r="AH11" i="1"/>
  <c r="AG11" i="1"/>
  <c r="AF11" i="1"/>
  <c r="AE11" i="1"/>
  <c r="AD11" i="1"/>
  <c r="AC11" i="1"/>
  <c r="Z11" i="1"/>
  <c r="Y11" i="1"/>
  <c r="X11" i="1"/>
  <c r="W11" i="1"/>
  <c r="V11" i="1"/>
  <c r="U11" i="1"/>
  <c r="U10" i="1"/>
  <c r="U9" i="1"/>
  <c r="U8" i="1"/>
  <c r="U7" i="1"/>
  <c r="U6" i="1"/>
  <c r="U5" i="1"/>
  <c r="Z4" i="1"/>
  <c r="Y4" i="1"/>
  <c r="X4" i="1"/>
  <c r="W4" i="1"/>
  <c r="V4" i="1"/>
  <c r="AE120" i="1"/>
  <c r="AD120" i="1"/>
  <c r="AC120" i="1"/>
  <c r="AB120" i="1"/>
  <c r="AA120" i="1"/>
  <c r="Z120" i="1"/>
  <c r="Y120" i="1"/>
  <c r="X120" i="1"/>
  <c r="W120" i="1"/>
  <c r="AE119" i="1"/>
  <c r="AD119" i="1"/>
  <c r="AC119" i="1"/>
  <c r="AB119" i="1"/>
  <c r="AA119" i="1"/>
  <c r="Z119" i="1"/>
  <c r="Y119" i="1"/>
  <c r="X119" i="1"/>
  <c r="W119" i="1"/>
  <c r="AE118" i="1"/>
  <c r="AD118" i="1"/>
  <c r="AC118" i="1"/>
  <c r="AB118" i="1"/>
  <c r="AA118" i="1"/>
  <c r="Z118" i="1"/>
  <c r="Y118" i="1"/>
  <c r="X118" i="1"/>
  <c r="W118" i="1"/>
  <c r="AE117" i="1"/>
  <c r="AD117" i="1"/>
  <c r="AC117" i="1"/>
  <c r="AB117" i="1"/>
  <c r="AA117" i="1"/>
  <c r="Z117" i="1"/>
  <c r="Y117" i="1"/>
  <c r="X117" i="1"/>
  <c r="W117" i="1"/>
  <c r="AE116" i="1"/>
  <c r="AD116" i="1"/>
  <c r="AC116" i="1"/>
  <c r="AB116" i="1"/>
  <c r="AA116" i="1"/>
  <c r="Z116" i="1"/>
  <c r="Y116" i="1"/>
  <c r="X116" i="1"/>
  <c r="W116" i="1"/>
  <c r="AE115" i="1"/>
  <c r="AD115" i="1"/>
  <c r="AC115" i="1"/>
  <c r="AB115" i="1"/>
  <c r="AA115" i="1"/>
  <c r="Z115" i="1"/>
  <c r="Y115" i="1"/>
  <c r="X115" i="1"/>
  <c r="W115" i="1"/>
  <c r="AE114" i="1"/>
  <c r="AD114" i="1"/>
  <c r="AC114" i="1"/>
  <c r="AB114" i="1"/>
  <c r="AA114" i="1"/>
  <c r="Z114" i="1"/>
  <c r="Y114" i="1"/>
  <c r="X114" i="1"/>
  <c r="W114" i="1"/>
  <c r="AE113" i="1"/>
  <c r="AD113" i="1"/>
  <c r="AC113" i="1"/>
  <c r="AB113" i="1"/>
  <c r="AA113" i="1"/>
  <c r="Z113" i="1"/>
  <c r="Y113" i="1"/>
  <c r="X113" i="1"/>
  <c r="W113" i="1"/>
  <c r="V120" i="1"/>
  <c r="V119" i="1"/>
  <c r="V118" i="1"/>
  <c r="V117" i="1"/>
  <c r="V116" i="1"/>
  <c r="V115" i="1"/>
  <c r="V114" i="1"/>
  <c r="V113" i="1"/>
  <c r="AE107" i="1"/>
  <c r="AD107" i="1"/>
  <c r="AC107" i="1"/>
  <c r="AB107" i="1"/>
  <c r="AA107" i="1"/>
  <c r="Z107" i="1"/>
  <c r="Y107" i="1"/>
  <c r="X107" i="1"/>
  <c r="W107" i="1"/>
  <c r="AE106" i="1"/>
  <c r="AD106" i="1"/>
  <c r="AC106" i="1"/>
  <c r="AB106" i="1"/>
  <c r="AA106" i="1"/>
  <c r="Z106" i="1"/>
  <c r="Y106" i="1"/>
  <c r="X106" i="1"/>
  <c r="W106" i="1"/>
  <c r="AE105" i="1"/>
  <c r="AD105" i="1"/>
  <c r="AC105" i="1"/>
  <c r="AB105" i="1"/>
  <c r="AA105" i="1"/>
  <c r="Z105" i="1"/>
  <c r="Y105" i="1"/>
  <c r="X105" i="1"/>
  <c r="W105" i="1"/>
  <c r="AE104" i="1"/>
  <c r="AD104" i="1"/>
  <c r="AC104" i="1"/>
  <c r="AB104" i="1"/>
  <c r="AA104" i="1"/>
  <c r="Z104" i="1"/>
  <c r="Y104" i="1"/>
  <c r="X104" i="1"/>
  <c r="W104" i="1"/>
  <c r="AE103" i="1"/>
  <c r="AD103" i="1"/>
  <c r="AC103" i="1"/>
  <c r="AB103" i="1"/>
  <c r="AA103" i="1"/>
  <c r="Z103" i="1"/>
  <c r="Y103" i="1"/>
  <c r="X103" i="1"/>
  <c r="W103" i="1"/>
  <c r="AE102" i="1"/>
  <c r="AD102" i="1"/>
  <c r="AC102" i="1"/>
  <c r="AB102" i="1"/>
  <c r="AA102" i="1"/>
  <c r="Z102" i="1"/>
  <c r="Y102" i="1"/>
  <c r="X102" i="1"/>
  <c r="W102" i="1"/>
  <c r="AE101" i="1"/>
  <c r="AD101" i="1"/>
  <c r="AC101" i="1"/>
  <c r="AB101" i="1"/>
  <c r="AA101" i="1"/>
  <c r="Z101" i="1"/>
  <c r="Y101" i="1"/>
  <c r="X101" i="1"/>
  <c r="W101" i="1"/>
  <c r="AE100" i="1"/>
  <c r="AD100" i="1"/>
  <c r="AC100" i="1"/>
  <c r="AB100" i="1"/>
  <c r="AA100" i="1"/>
  <c r="Z100" i="1"/>
  <c r="Y100" i="1"/>
  <c r="X100" i="1"/>
  <c r="W100" i="1"/>
  <c r="V107" i="1"/>
  <c r="V106" i="1"/>
  <c r="V105" i="1"/>
  <c r="V104" i="1"/>
  <c r="V103" i="1"/>
  <c r="V102" i="1"/>
  <c r="V101" i="1"/>
  <c r="V100" i="1"/>
  <c r="AD95" i="1"/>
  <c r="AC95" i="1"/>
  <c r="AB95" i="1"/>
  <c r="AA95" i="1"/>
  <c r="Z95" i="1"/>
  <c r="Y95" i="1"/>
  <c r="X95" i="1"/>
  <c r="W95" i="1"/>
  <c r="V95" i="1"/>
  <c r="AD94" i="1"/>
  <c r="AC94" i="1"/>
  <c r="AB94" i="1"/>
  <c r="AA94" i="1"/>
  <c r="AD93" i="1"/>
  <c r="AC93" i="1"/>
  <c r="AB93" i="1"/>
  <c r="AA93" i="1"/>
  <c r="AD92" i="1"/>
  <c r="AC92" i="1"/>
  <c r="AB92" i="1"/>
  <c r="AA92" i="1"/>
  <c r="AD91" i="1"/>
  <c r="AC91" i="1"/>
  <c r="AB91" i="1"/>
  <c r="AA91" i="1"/>
  <c r="AD90" i="1"/>
  <c r="AC90" i="1"/>
  <c r="AB90" i="1"/>
  <c r="AA90" i="1"/>
  <c r="AD89" i="1"/>
  <c r="AC89" i="1"/>
  <c r="AB89" i="1"/>
  <c r="AA89" i="1"/>
  <c r="AD88" i="1"/>
  <c r="AC88" i="1"/>
  <c r="AB88" i="1"/>
  <c r="AA88" i="1"/>
  <c r="Z94" i="1"/>
  <c r="Y94" i="1"/>
  <c r="X94" i="1"/>
  <c r="W94" i="1"/>
  <c r="Z93" i="1"/>
  <c r="Y93" i="1"/>
  <c r="X93" i="1"/>
  <c r="W93" i="1"/>
  <c r="Z92" i="1"/>
  <c r="Y92" i="1"/>
  <c r="X92" i="1"/>
  <c r="W92" i="1"/>
  <c r="Z91" i="1"/>
  <c r="Y91" i="1"/>
  <c r="X91" i="1"/>
  <c r="W91" i="1"/>
  <c r="Z90" i="1"/>
  <c r="Y90" i="1"/>
  <c r="X90" i="1"/>
  <c r="W90" i="1"/>
  <c r="Z89" i="1"/>
  <c r="Y89" i="1"/>
  <c r="X89" i="1"/>
  <c r="W89" i="1"/>
  <c r="Z88" i="1"/>
  <c r="Y88" i="1"/>
  <c r="X88" i="1"/>
  <c r="W88" i="1"/>
  <c r="V94" i="1"/>
  <c r="V93" i="1"/>
  <c r="V92" i="1"/>
  <c r="V91" i="1"/>
  <c r="V90" i="1"/>
  <c r="V89" i="1"/>
  <c r="V88" i="1"/>
  <c r="C108" i="1"/>
  <c r="C96" i="1"/>
  <c r="AG70" i="1"/>
  <c r="AF70" i="1"/>
  <c r="AE70" i="1"/>
  <c r="AD70" i="1"/>
  <c r="AC70" i="1"/>
  <c r="AG69" i="1"/>
  <c r="AF69" i="1"/>
  <c r="AE69" i="1"/>
  <c r="AD69" i="1"/>
  <c r="AC69" i="1"/>
  <c r="AG68" i="1"/>
  <c r="AF68" i="1"/>
  <c r="AE68" i="1"/>
  <c r="AD68" i="1"/>
  <c r="AC68" i="1"/>
  <c r="AG67" i="1"/>
  <c r="AF67" i="1"/>
  <c r="AE67" i="1"/>
  <c r="AD67" i="1"/>
  <c r="AC67" i="1"/>
  <c r="AG66" i="1"/>
  <c r="AF66" i="1"/>
  <c r="AE66" i="1"/>
  <c r="AD66" i="1"/>
  <c r="AC66" i="1"/>
  <c r="Z70" i="1"/>
  <c r="Y70" i="1"/>
  <c r="X70" i="1"/>
  <c r="W70" i="1"/>
  <c r="Z69" i="1"/>
  <c r="Y69" i="1"/>
  <c r="X69" i="1"/>
  <c r="W69" i="1"/>
  <c r="Z68" i="1"/>
  <c r="Y68" i="1"/>
  <c r="X68" i="1"/>
  <c r="W68" i="1"/>
  <c r="Z67" i="1"/>
  <c r="Y67" i="1"/>
  <c r="X67" i="1"/>
  <c r="W67" i="1"/>
  <c r="Z66" i="1"/>
  <c r="Y66" i="1"/>
  <c r="X66" i="1"/>
  <c r="W66" i="1"/>
  <c r="Z65" i="1"/>
  <c r="Y65" i="1"/>
  <c r="X65" i="1"/>
  <c r="W65" i="1"/>
  <c r="V70" i="1"/>
  <c r="V69" i="1"/>
  <c r="V68" i="1"/>
  <c r="V67" i="1"/>
  <c r="V66" i="1"/>
  <c r="V65" i="1"/>
  <c r="AH70" i="1"/>
  <c r="AH69" i="1"/>
  <c r="AH68" i="1"/>
  <c r="AH67" i="1"/>
  <c r="AH66" i="1"/>
  <c r="AH71" i="1"/>
  <c r="AG71" i="1"/>
  <c r="AF71" i="1"/>
  <c r="AE71" i="1"/>
  <c r="AD71" i="1"/>
  <c r="AC71" i="1"/>
  <c r="Z64" i="1"/>
  <c r="Y64" i="1"/>
  <c r="X64" i="1"/>
  <c r="W64" i="1"/>
  <c r="V64" i="1"/>
  <c r="Z71" i="1"/>
  <c r="Y71" i="1"/>
  <c r="X71" i="1"/>
  <c r="W71" i="1"/>
  <c r="V71" i="1"/>
  <c r="U71" i="1"/>
  <c r="U70" i="1"/>
  <c r="U69" i="1"/>
  <c r="U68" i="1"/>
  <c r="U67" i="1"/>
  <c r="U66" i="1"/>
  <c r="U65" i="1"/>
  <c r="U64" i="1"/>
  <c r="U53" i="1"/>
  <c r="AH22" i="1"/>
  <c r="AH21" i="1"/>
  <c r="AH20" i="1"/>
  <c r="AH19" i="1"/>
  <c r="AH18" i="1"/>
  <c r="AG22" i="1"/>
  <c r="AF22" i="1"/>
  <c r="AE22" i="1"/>
  <c r="AD22" i="1"/>
  <c r="AC22" i="1"/>
  <c r="AG21" i="1"/>
  <c r="AF21" i="1"/>
  <c r="AE21" i="1"/>
  <c r="AD21" i="1"/>
  <c r="AC21" i="1"/>
  <c r="AG20" i="1"/>
  <c r="AF20" i="1"/>
  <c r="AE20" i="1"/>
  <c r="AD20" i="1"/>
  <c r="AC20" i="1"/>
  <c r="AG19" i="1"/>
  <c r="AF19" i="1"/>
  <c r="AE19" i="1"/>
  <c r="AD19" i="1"/>
  <c r="AC19" i="1"/>
  <c r="AG18" i="1"/>
  <c r="AF18" i="1"/>
  <c r="AE18" i="1"/>
  <c r="AD18" i="1"/>
  <c r="AC18" i="1"/>
  <c r="Z22" i="1"/>
  <c r="Y22" i="1"/>
  <c r="X22" i="1"/>
  <c r="W22" i="1"/>
  <c r="Z21" i="1"/>
  <c r="Y21" i="1"/>
  <c r="X21" i="1"/>
  <c r="W21" i="1"/>
  <c r="Z20" i="1"/>
  <c r="Y20" i="1"/>
  <c r="X20" i="1"/>
  <c r="W20" i="1"/>
  <c r="Z19" i="1"/>
  <c r="Y19" i="1"/>
  <c r="X19" i="1"/>
  <c r="W19" i="1"/>
  <c r="Z18" i="1"/>
  <c r="Y18" i="1"/>
  <c r="X18" i="1"/>
  <c r="W18" i="1"/>
  <c r="Z17" i="1"/>
  <c r="Y17" i="1"/>
  <c r="X17" i="1"/>
  <c r="W17" i="1"/>
  <c r="V22" i="1"/>
  <c r="V21" i="1"/>
  <c r="V20" i="1"/>
  <c r="V19" i="1"/>
  <c r="V18" i="1"/>
  <c r="V17" i="1"/>
  <c r="U22" i="1"/>
  <c r="U21" i="1"/>
  <c r="U20" i="1"/>
  <c r="U19" i="1"/>
  <c r="U18" i="1"/>
  <c r="U17" i="1"/>
  <c r="AH23" i="1"/>
  <c r="AG23" i="1"/>
  <c r="AF23" i="1"/>
  <c r="AE23" i="1"/>
  <c r="AD23" i="1"/>
  <c r="AC23" i="1"/>
  <c r="Z23" i="1"/>
  <c r="Y23" i="1"/>
  <c r="X23" i="1"/>
  <c r="W23" i="1"/>
  <c r="V23" i="1"/>
  <c r="U23" i="1"/>
  <c r="Z16" i="1"/>
  <c r="Y16" i="1"/>
  <c r="X16" i="1"/>
  <c r="W16" i="1"/>
  <c r="V16" i="1"/>
  <c r="U16" i="1"/>
  <c r="V5" i="1"/>
  <c r="U4" i="1"/>
  <c r="O113" i="1"/>
  <c r="O100" i="1"/>
  <c r="O88" i="1"/>
  <c r="Q77" i="1"/>
  <c r="Q65" i="1"/>
  <c r="Q64" i="1"/>
  <c r="Q54" i="1"/>
  <c r="Q53" i="1"/>
  <c r="Q42" i="1"/>
  <c r="Q41" i="1"/>
  <c r="Q30" i="1"/>
  <c r="Q29" i="1"/>
  <c r="Q17" i="1"/>
  <c r="Q16" i="1"/>
  <c r="Q5" i="1"/>
  <c r="Q4" i="1"/>
  <c r="T89" i="1"/>
  <c r="T90" i="1"/>
  <c r="T91" i="1"/>
  <c r="T92" i="1"/>
  <c r="T93" i="1"/>
  <c r="T94" i="1"/>
  <c r="T95" i="1"/>
  <c r="AE75" i="1"/>
  <c r="AF75" i="1"/>
  <c r="AG75" i="1"/>
  <c r="AH75" i="1"/>
  <c r="W75" i="1"/>
  <c r="X75" i="1"/>
  <c r="Y75" i="1"/>
  <c r="Z75" i="1"/>
  <c r="AE63" i="1"/>
  <c r="AF63" i="1"/>
  <c r="AG63" i="1"/>
  <c r="AH63" i="1"/>
  <c r="W63" i="1"/>
  <c r="X63" i="1"/>
  <c r="Y63" i="1"/>
  <c r="Z63" i="1"/>
  <c r="AE52" i="1"/>
  <c r="AF52" i="1"/>
  <c r="AG52" i="1"/>
  <c r="AH52" i="1"/>
  <c r="W52" i="1"/>
  <c r="X52" i="1"/>
  <c r="Y52" i="1"/>
  <c r="Z52" i="1"/>
  <c r="AE40" i="1"/>
  <c r="AF40" i="1"/>
  <c r="AG40" i="1"/>
  <c r="AH40" i="1"/>
  <c r="W40" i="1"/>
  <c r="X40" i="1"/>
  <c r="Y40" i="1"/>
  <c r="Z40" i="1"/>
  <c r="AE28" i="1"/>
  <c r="AF28" i="1"/>
  <c r="AG28" i="1"/>
  <c r="AH28" i="1"/>
  <c r="W28" i="1"/>
  <c r="X28" i="1"/>
  <c r="Y28" i="1"/>
  <c r="Z28" i="1"/>
  <c r="AE15" i="1"/>
  <c r="AF15" i="1"/>
  <c r="AG15" i="1"/>
  <c r="AH15" i="1"/>
  <c r="W15" i="1"/>
  <c r="X15" i="1"/>
  <c r="Y15" i="1"/>
  <c r="Z15" i="1"/>
  <c r="AE3" i="1"/>
  <c r="AF3" i="1"/>
  <c r="AG3" i="1"/>
  <c r="AH3" i="1"/>
  <c r="W3" i="1"/>
  <c r="X3" i="1"/>
  <c r="Y3" i="1"/>
  <c r="Z3" i="1"/>
  <c r="B89" i="1"/>
  <c r="B90" i="1"/>
  <c r="B91" i="1"/>
  <c r="B92" i="1"/>
  <c r="B93" i="1"/>
  <c r="B94" i="1"/>
  <c r="B95" i="1"/>
  <c r="M75" i="1"/>
  <c r="N75" i="1"/>
  <c r="O75" i="1"/>
  <c r="P75" i="1"/>
  <c r="E75" i="1"/>
  <c r="F75" i="1"/>
  <c r="G75" i="1"/>
  <c r="H75" i="1"/>
  <c r="M63" i="1"/>
  <c r="N63" i="1"/>
  <c r="O63" i="1"/>
  <c r="P63" i="1"/>
  <c r="E63" i="1"/>
  <c r="F63" i="1"/>
  <c r="G63" i="1"/>
  <c r="H63" i="1"/>
  <c r="M52" i="1"/>
  <c r="N52" i="1"/>
  <c r="O52" i="1"/>
  <c r="P52" i="1"/>
  <c r="E52" i="1"/>
  <c r="F52" i="1"/>
  <c r="G52" i="1"/>
  <c r="H52" i="1"/>
  <c r="M40" i="1"/>
  <c r="N40" i="1"/>
  <c r="O40" i="1"/>
  <c r="P40" i="1"/>
  <c r="E40" i="1"/>
  <c r="F40" i="1"/>
  <c r="G40" i="1"/>
  <c r="H40" i="1"/>
  <c r="M28" i="1"/>
  <c r="N28" i="1"/>
  <c r="O28" i="1"/>
  <c r="P28" i="1"/>
  <c r="E28" i="1"/>
  <c r="F28" i="1"/>
  <c r="G28" i="1"/>
  <c r="H28" i="1"/>
  <c r="M15" i="1"/>
  <c r="N15" i="1"/>
  <c r="O15" i="1"/>
  <c r="P15" i="1"/>
  <c r="E15" i="1"/>
  <c r="F15" i="1"/>
  <c r="G15" i="1"/>
  <c r="H15" i="1"/>
  <c r="M3" i="1"/>
  <c r="N3" i="1"/>
  <c r="O3" i="1"/>
  <c r="P3" i="1"/>
  <c r="E3" i="1"/>
  <c r="F3" i="1"/>
  <c r="G3" i="1"/>
  <c r="H3" i="1"/>
</calcChain>
</file>

<file path=xl/sharedStrings.xml><?xml version="1.0" encoding="utf-8"?>
<sst xmlns="http://schemas.openxmlformats.org/spreadsheetml/2006/main" count="662" uniqueCount="103">
  <si>
    <t>Plate 10</t>
  </si>
  <si>
    <t>Plate 9</t>
  </si>
  <si>
    <t>Plate 8</t>
  </si>
  <si>
    <t>Plate 7</t>
  </si>
  <si>
    <t>Plate 6</t>
  </si>
  <si>
    <t>Plate 5</t>
  </si>
  <si>
    <t>Plate 4</t>
  </si>
  <si>
    <t>Plate 3</t>
  </si>
  <si>
    <t>Plate 2</t>
  </si>
  <si>
    <t>Plate 1</t>
  </si>
  <si>
    <t>Xia Miao</t>
  </si>
  <si>
    <t>GA</t>
  </si>
  <si>
    <t>VO</t>
  </si>
  <si>
    <t>SCP-GX</t>
  </si>
  <si>
    <t>SSP-TTI</t>
  </si>
  <si>
    <t>GX</t>
  </si>
  <si>
    <t>SS:GX 4:1</t>
  </si>
  <si>
    <t>SS:GX 8:1</t>
  </si>
  <si>
    <t>SARS-CoV-2</t>
  </si>
  <si>
    <t>VSV</t>
  </si>
  <si>
    <t>WKL</t>
  </si>
  <si>
    <t>TYY</t>
  </si>
  <si>
    <t>WPY</t>
  </si>
  <si>
    <t>2020/02/28</t>
  </si>
  <si>
    <t>CWP</t>
  </si>
  <si>
    <t>SY</t>
  </si>
  <si>
    <t>CCY</t>
  </si>
  <si>
    <t>2020/03/10</t>
  </si>
  <si>
    <t>AJC</t>
  </si>
  <si>
    <t>TWH</t>
  </si>
  <si>
    <t>CKK</t>
  </si>
  <si>
    <t>BMC</t>
  </si>
  <si>
    <t>SYC</t>
  </si>
  <si>
    <t>2020/03/03</t>
  </si>
  <si>
    <t>CWY</t>
  </si>
  <si>
    <t>WCW</t>
  </si>
  <si>
    <t>WR</t>
  </si>
  <si>
    <t>WSY</t>
  </si>
  <si>
    <t>CKW</t>
  </si>
  <si>
    <t>2020/03/04</t>
  </si>
  <si>
    <t>WLW</t>
  </si>
  <si>
    <t>CHY</t>
  </si>
  <si>
    <t>2020/03/05</t>
  </si>
  <si>
    <t>2020/03/11</t>
  </si>
  <si>
    <t>LML</t>
  </si>
  <si>
    <t>ILYK</t>
  </si>
  <si>
    <t>CAY</t>
  </si>
  <si>
    <t>AJL</t>
  </si>
  <si>
    <t>LWY</t>
  </si>
  <si>
    <t>KSY</t>
  </si>
  <si>
    <t>LCT</t>
  </si>
  <si>
    <t>HC</t>
  </si>
  <si>
    <t>KYK</t>
  </si>
  <si>
    <t>YLS</t>
  </si>
  <si>
    <t>LYN</t>
  </si>
  <si>
    <t>CZL</t>
  </si>
  <si>
    <t>2020/02/26</t>
  </si>
  <si>
    <t>2020/02/25</t>
  </si>
  <si>
    <t>CWW</t>
  </si>
  <si>
    <t>SHC</t>
  </si>
  <si>
    <t>CPL</t>
  </si>
  <si>
    <t>2020/03/26</t>
  </si>
  <si>
    <t>MHL</t>
  </si>
  <si>
    <t>LKH</t>
  </si>
  <si>
    <t>LSM</t>
  </si>
  <si>
    <t>HYH</t>
  </si>
  <si>
    <t>CSM</t>
  </si>
  <si>
    <t>KCY</t>
  </si>
  <si>
    <t>2020/03/31</t>
  </si>
  <si>
    <t>CLK</t>
  </si>
  <si>
    <t>RAP</t>
  </si>
  <si>
    <t>NBTW</t>
  </si>
  <si>
    <t>TLL</t>
  </si>
  <si>
    <t>LM</t>
  </si>
  <si>
    <t>GPL</t>
  </si>
  <si>
    <t>WMY</t>
  </si>
  <si>
    <t>CYM</t>
  </si>
  <si>
    <t>2020/04/02</t>
  </si>
  <si>
    <t>2020/04/09</t>
  </si>
  <si>
    <t>2020/04/23</t>
  </si>
  <si>
    <t>SC</t>
  </si>
  <si>
    <t>WBW</t>
  </si>
  <si>
    <t>SMJS</t>
  </si>
  <si>
    <t>ARAV</t>
  </si>
  <si>
    <t>NAC</t>
  </si>
  <si>
    <t>LNDS</t>
  </si>
  <si>
    <t>HTM</t>
  </si>
  <si>
    <t>50</t>
  </si>
  <si>
    <t>KYR</t>
  </si>
  <si>
    <t>2020/03/12</t>
  </si>
  <si>
    <t>2020/03/18</t>
  </si>
  <si>
    <t>2020/02/21</t>
  </si>
  <si>
    <t>CWN</t>
  </si>
  <si>
    <t>2020/2/11</t>
  </si>
  <si>
    <t>2020/2/14</t>
  </si>
  <si>
    <t>2020/04/03</t>
  </si>
  <si>
    <t>RAR</t>
  </si>
  <si>
    <t>2020/03/30</t>
  </si>
  <si>
    <t>DDM</t>
  </si>
  <si>
    <t>WIL</t>
  </si>
  <si>
    <t>LHP</t>
  </si>
  <si>
    <t>IC50</t>
  </si>
  <si>
    <t>&lt;50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</si>
</sst>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"/>
    <numFmt numFmtId="165" formatCode="0.000"/>
    <numFmt numFmtId="167" formatCode="#0.00"/>
  </numFmts>
  <fonts count="4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164" fontId="0" fillId="0" borderId="1" xfId="0" applyNumberFormat="1" applyBorder="1"/>
    <xf numFmtId="16" fontId="0" fillId="0" borderId="0" xfId="0" applyNumberFormat="1"/>
    <xf numFmtId="164" fontId="0" fillId="0" borderId="2" xfId="0" applyNumberFormat="1" applyFill="1" applyBorder="1"/>
    <xf numFmtId="49" fontId="0" fillId="0" borderId="0" xfId="0" applyNumberFormat="1"/>
    <xf numFmtId="0" fontId="0" fillId="0" borderId="0" xfId="0" applyAlignment="1">
      <alignment horizontal="right"/>
    </xf>
    <xf numFmtId="16" fontId="0" fillId="0" borderId="0" xfId="0" applyNumberFormat="1" applyAlignment="1">
      <alignment horizontal="right"/>
    </xf>
    <xf numFmtId="164" fontId="0" fillId="0" borderId="1" xfId="0" applyNumberFormat="1" applyBorder="1" applyAlignment="1">
      <alignment horizontal="right"/>
    </xf>
    <xf numFmtId="49" fontId="0" fillId="0" borderId="1" xfId="0" applyNumberFormat="1" applyBorder="1"/>
    <xf numFmtId="164" fontId="0" fillId="0" borderId="0" xfId="0" applyNumberFormat="1" applyBorder="1"/>
    <xf numFmtId="164" fontId="0" fillId="2" borderId="0" xfId="0" applyNumberFormat="1" applyFill="1" applyBorder="1"/>
    <xf numFmtId="164" fontId="0" fillId="2" borderId="0" xfId="0" applyNumberFormat="1" applyFill="1"/>
    <xf numFmtId="49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164" fontId="0" fillId="3" borderId="0" xfId="0" applyNumberFormat="1" applyFill="1" applyBorder="1"/>
    <xf numFmtId="164" fontId="0" fillId="2" borderId="1" xfId="0" applyNumberFormat="1" applyFill="1" applyBorder="1"/>
    <xf numFmtId="164" fontId="0" fillId="4" borderId="1" xfId="0" applyNumberFormat="1" applyFill="1" applyBorder="1"/>
    <xf numFmtId="164" fontId="0" fillId="5" borderId="1" xfId="0" applyNumberFormat="1" applyFill="1" applyBorder="1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" fontId="1" fillId="0" borderId="0" xfId="0" applyNumberFormat="1" applyFont="1"/>
    <xf numFmtId="1" fontId="0" fillId="0" borderId="0" xfId="0" applyNumberFormat="1"/>
    <xf numFmtId="165" fontId="0" fillId="0" borderId="0" xfId="0" applyNumberFormat="1"/>
    <xf numFmtId="167" fontId="0" fillId="0" borderId="0" xfId="0" applyNumberFormat="1"/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120"/>
  <sheetViews>
    <sheetView topLeftCell="N39" workbookViewId="0">
      <selection activeCell="AB39" sqref="AB39"/>
    </sheetView>
  </sheetViews>
  <sheetFormatPr baseColWidth="10" defaultRowHeight="16" x14ac:dyDescent="0.2"/>
  <cols>
    <col min="2" max="2" width="12.83203125" style="4" customWidth="1"/>
    <col min="9" max="9" width="10.83203125" style="5"/>
    <col min="10" max="10" width="10.83203125" style="4"/>
  </cols>
  <sheetData>
    <row r="2" spans="1:34" x14ac:dyDescent="0.2">
      <c r="A2" t="s">
        <v>9</v>
      </c>
      <c r="S2" t="s">
        <v>9</v>
      </c>
      <c r="T2" s="4"/>
      <c r="AA2" s="5"/>
      <c r="AB2" s="4"/>
    </row>
    <row r="3" spans="1:34" x14ac:dyDescent="0.2">
      <c r="C3" s="3">
        <v>50</v>
      </c>
      <c r="D3" s="3">
        <v>150</v>
      </c>
      <c r="E3">
        <f>D3*3</f>
        <v>450</v>
      </c>
      <c r="F3">
        <f t="shared" ref="F3:H3" si="0">E3*3</f>
        <v>1350</v>
      </c>
      <c r="G3">
        <f t="shared" si="0"/>
        <v>4050</v>
      </c>
      <c r="H3">
        <f t="shared" si="0"/>
        <v>12150</v>
      </c>
      <c r="K3" s="3">
        <v>50</v>
      </c>
      <c r="L3" s="3">
        <v>150</v>
      </c>
      <c r="M3">
        <f>L3*3</f>
        <v>450</v>
      </c>
      <c r="N3">
        <f t="shared" ref="N3:P3" si="1">M3*3</f>
        <v>1350</v>
      </c>
      <c r="O3">
        <f t="shared" si="1"/>
        <v>4050</v>
      </c>
      <c r="P3">
        <f t="shared" si="1"/>
        <v>12150</v>
      </c>
      <c r="T3" s="4"/>
      <c r="U3" s="3">
        <v>50</v>
      </c>
      <c r="V3" s="3">
        <v>150</v>
      </c>
      <c r="W3">
        <f>V3*3</f>
        <v>450</v>
      </c>
      <c r="X3">
        <f t="shared" ref="X3:Z3" si="2">W3*3</f>
        <v>1350</v>
      </c>
      <c r="Y3">
        <f t="shared" si="2"/>
        <v>4050</v>
      </c>
      <c r="Z3">
        <f t="shared" si="2"/>
        <v>12150</v>
      </c>
      <c r="AA3" s="5"/>
      <c r="AB3" s="12"/>
      <c r="AC3" s="3">
        <v>50</v>
      </c>
      <c r="AD3" s="3">
        <v>150</v>
      </c>
      <c r="AE3">
        <f>AD3*3</f>
        <v>450</v>
      </c>
      <c r="AF3">
        <f t="shared" ref="AF3:AH3" si="3">AE3*3</f>
        <v>1350</v>
      </c>
      <c r="AG3">
        <f t="shared" si="3"/>
        <v>4050</v>
      </c>
      <c r="AH3">
        <f t="shared" si="3"/>
        <v>12150</v>
      </c>
    </row>
    <row r="4" spans="1:34" x14ac:dyDescent="0.2">
      <c r="A4" t="s">
        <v>29</v>
      </c>
      <c r="B4" s="4" t="s">
        <v>27</v>
      </c>
      <c r="C4" s="1">
        <v>88846</v>
      </c>
      <c r="D4" s="1">
        <v>68835</v>
      </c>
      <c r="E4" s="1">
        <v>75315</v>
      </c>
      <c r="F4" s="1">
        <v>76444</v>
      </c>
      <c r="G4" s="1">
        <v>73111</v>
      </c>
      <c r="H4" s="1">
        <v>68530</v>
      </c>
      <c r="I4" s="5" t="s">
        <v>12</v>
      </c>
      <c r="K4" s="1">
        <v>64742.999999999993</v>
      </c>
      <c r="L4" s="1">
        <v>55435</v>
      </c>
      <c r="M4" s="1">
        <v>63216</v>
      </c>
      <c r="N4" s="1">
        <v>61166</v>
      </c>
      <c r="O4" s="1">
        <v>39898</v>
      </c>
      <c r="P4" s="1">
        <v>60292.999999999993</v>
      </c>
      <c r="Q4" s="10">
        <f>AVERAGE(K4:P4)</f>
        <v>57458.5</v>
      </c>
      <c r="S4" t="s">
        <v>29</v>
      </c>
      <c r="T4" s="4" t="s">
        <v>27</v>
      </c>
      <c r="U4" s="15">
        <f>(57459-C4)/57459*100</f>
        <v>-54.625036982892148</v>
      </c>
      <c r="V4" s="15">
        <f t="shared" ref="V4:Z4" si="4">(57459-D4)/57459*100</f>
        <v>-19.798464992429384</v>
      </c>
      <c r="W4" s="15">
        <f t="shared" si="4"/>
        <v>-31.076071633686631</v>
      </c>
      <c r="X4" s="15">
        <f t="shared" si="4"/>
        <v>-33.040950938930372</v>
      </c>
      <c r="Y4" s="15">
        <f t="shared" si="4"/>
        <v>-27.240293078542958</v>
      </c>
      <c r="Z4" s="15">
        <f t="shared" si="4"/>
        <v>-19.267651716876383</v>
      </c>
      <c r="AA4" s="5" t="s">
        <v>12</v>
      </c>
      <c r="AB4" s="12"/>
      <c r="AC4" s="1"/>
      <c r="AD4" s="1"/>
      <c r="AE4" s="1"/>
      <c r="AF4" s="1"/>
      <c r="AG4" s="1"/>
      <c r="AH4" s="1"/>
    </row>
    <row r="5" spans="1:34" x14ac:dyDescent="0.2">
      <c r="A5" t="s">
        <v>28</v>
      </c>
      <c r="B5" s="4" t="s">
        <v>27</v>
      </c>
      <c r="C5" s="1">
        <v>100208</v>
      </c>
      <c r="D5" s="1">
        <v>64994.000000000007</v>
      </c>
      <c r="E5" s="1">
        <v>54871</v>
      </c>
      <c r="F5" s="1">
        <v>55346</v>
      </c>
      <c r="G5" s="1">
        <v>50775</v>
      </c>
      <c r="H5" s="1">
        <v>56090</v>
      </c>
      <c r="I5" s="5" t="s">
        <v>12</v>
      </c>
      <c r="K5" s="1">
        <v>54044.000000000007</v>
      </c>
      <c r="L5" s="1">
        <v>56087</v>
      </c>
      <c r="M5" s="1">
        <v>43531</v>
      </c>
      <c r="N5" s="1">
        <v>47680</v>
      </c>
      <c r="O5" s="1">
        <v>52915</v>
      </c>
      <c r="P5" s="1">
        <v>42065</v>
      </c>
      <c r="Q5" s="14">
        <f>AVERAGE(K5:P5)</f>
        <v>49387</v>
      </c>
      <c r="S5" t="s">
        <v>28</v>
      </c>
      <c r="T5" s="4" t="s">
        <v>27</v>
      </c>
      <c r="U5" s="15">
        <f t="shared" ref="U5:U11" si="5">(57459-C5)/57459*100</f>
        <v>-74.399136775787952</v>
      </c>
      <c r="V5" s="16">
        <f t="shared" ref="V5:V10" si="6">(49387-D5)/49387*100</f>
        <v>-31.601433575637326</v>
      </c>
      <c r="W5" s="16">
        <f t="shared" ref="W5:W10" si="7">(49387-E5)/49387*100</f>
        <v>-11.104136716139875</v>
      </c>
      <c r="X5" s="16">
        <f t="shared" ref="X5:X10" si="8">(49387-F5)/49387*100</f>
        <v>-12.065928280721648</v>
      </c>
      <c r="Y5" s="16">
        <f t="shared" ref="Y5:Y10" si="9">(49387-G5)/49387*100</f>
        <v>-2.8104561929252636</v>
      </c>
      <c r="Z5" s="16">
        <f t="shared" ref="Z5:Z10" si="10">(49387-H5)/49387*100</f>
        <v>-13.572397594508676</v>
      </c>
      <c r="AA5" s="5" t="s">
        <v>12</v>
      </c>
      <c r="AB5" s="12"/>
      <c r="AC5" s="1"/>
      <c r="AD5" s="1"/>
      <c r="AE5" s="1"/>
      <c r="AF5" s="1"/>
      <c r="AG5" s="1"/>
      <c r="AH5" s="1"/>
    </row>
    <row r="6" spans="1:34" x14ac:dyDescent="0.2">
      <c r="A6" t="s">
        <v>26</v>
      </c>
      <c r="B6" s="4" t="s">
        <v>27</v>
      </c>
      <c r="C6" s="1">
        <v>95786</v>
      </c>
      <c r="D6" s="1">
        <v>61690</v>
      </c>
      <c r="E6" s="1">
        <v>50653</v>
      </c>
      <c r="F6" s="1">
        <v>50145</v>
      </c>
      <c r="G6" s="1">
        <v>32913</v>
      </c>
      <c r="H6" s="1">
        <v>31214</v>
      </c>
      <c r="I6" s="5" t="s">
        <v>24</v>
      </c>
      <c r="J6" s="4" t="s">
        <v>33</v>
      </c>
      <c r="K6" s="1">
        <v>1726.0000000000002</v>
      </c>
      <c r="L6" s="1">
        <v>4313</v>
      </c>
      <c r="M6" s="1">
        <v>19447</v>
      </c>
      <c r="N6" s="1">
        <v>27777</v>
      </c>
      <c r="O6" s="1">
        <v>40257</v>
      </c>
      <c r="P6" s="1">
        <v>30095</v>
      </c>
      <c r="Q6" s="9"/>
      <c r="S6" t="s">
        <v>26</v>
      </c>
      <c r="T6" s="4" t="s">
        <v>27</v>
      </c>
      <c r="U6" s="15">
        <f t="shared" si="5"/>
        <v>-66.703214465967037</v>
      </c>
      <c r="V6" s="16">
        <f t="shared" si="6"/>
        <v>-24.911413934841153</v>
      </c>
      <c r="W6" s="16">
        <f t="shared" si="7"/>
        <v>-2.5634276226537347</v>
      </c>
      <c r="X6" s="16">
        <f t="shared" si="8"/>
        <v>-1.53481685463786</v>
      </c>
      <c r="Y6" s="16">
        <f t="shared" si="9"/>
        <v>33.356956284042361</v>
      </c>
      <c r="Z6" s="16">
        <f t="shared" si="10"/>
        <v>36.797132848725376</v>
      </c>
      <c r="AA6" s="5" t="s">
        <v>24</v>
      </c>
      <c r="AB6" s="12" t="s">
        <v>33</v>
      </c>
      <c r="AC6" s="16">
        <f t="shared" ref="AC6:AC10" si="11">(49387-K6)/49387*100</f>
        <v>96.505153177961816</v>
      </c>
      <c r="AD6" s="16">
        <f t="shared" ref="AD6:AD10" si="12">(49387-L6)/49387*100</f>
        <v>91.266932593597502</v>
      </c>
      <c r="AE6" s="16">
        <f t="shared" ref="AE6:AE10" si="13">(49387-M6)/49387*100</f>
        <v>60.62324093384899</v>
      </c>
      <c r="AF6" s="16">
        <f t="shared" ref="AF6:AF10" si="14">(49387-N6)/49387*100</f>
        <v>43.756454127604435</v>
      </c>
      <c r="AG6" s="16">
        <f t="shared" ref="AG6:AG10" si="15">(49387-O6)/49387*100</f>
        <v>18.486646283434911</v>
      </c>
      <c r="AH6" s="15">
        <f t="shared" ref="AH6:AH10" si="16">(57459-P6)/57459*100</f>
        <v>47.623522859778276</v>
      </c>
    </row>
    <row r="7" spans="1:34" x14ac:dyDescent="0.2">
      <c r="A7" t="s">
        <v>25</v>
      </c>
      <c r="B7" s="4" t="s">
        <v>23</v>
      </c>
      <c r="C7" s="1">
        <v>16126</v>
      </c>
      <c r="D7" s="1">
        <v>21966</v>
      </c>
      <c r="E7" s="1">
        <v>40762</v>
      </c>
      <c r="F7" s="1">
        <v>40880</v>
      </c>
      <c r="G7" s="1">
        <v>42363</v>
      </c>
      <c r="H7" s="1">
        <v>42009</v>
      </c>
      <c r="I7" s="5" t="s">
        <v>41</v>
      </c>
      <c r="J7" s="4" t="s">
        <v>33</v>
      </c>
      <c r="K7" s="1">
        <v>1147</v>
      </c>
      <c r="L7" s="1">
        <v>5615</v>
      </c>
      <c r="M7" s="1">
        <v>12694</v>
      </c>
      <c r="N7" s="1">
        <v>27358</v>
      </c>
      <c r="O7" s="1">
        <v>42345</v>
      </c>
      <c r="P7" s="1">
        <v>43981</v>
      </c>
      <c r="Q7" s="9"/>
      <c r="S7" t="s">
        <v>25</v>
      </c>
      <c r="T7" s="4" t="s">
        <v>23</v>
      </c>
      <c r="U7" s="15">
        <f t="shared" si="5"/>
        <v>71.934770880105816</v>
      </c>
      <c r="V7" s="16">
        <f t="shared" si="6"/>
        <v>55.522708405045861</v>
      </c>
      <c r="W7" s="16">
        <f t="shared" si="7"/>
        <v>17.4641099884585</v>
      </c>
      <c r="X7" s="16">
        <f t="shared" si="8"/>
        <v>17.225180715572925</v>
      </c>
      <c r="Y7" s="16">
        <f t="shared" si="9"/>
        <v>14.222366209731305</v>
      </c>
      <c r="Z7" s="16">
        <f t="shared" si="10"/>
        <v>14.939154028388039</v>
      </c>
      <c r="AA7" s="5" t="s">
        <v>41</v>
      </c>
      <c r="AB7" s="12" t="s">
        <v>33</v>
      </c>
      <c r="AC7" s="16">
        <f t="shared" si="11"/>
        <v>97.677526474578329</v>
      </c>
      <c r="AD7" s="16">
        <f t="shared" si="12"/>
        <v>88.630611294470214</v>
      </c>
      <c r="AE7" s="16">
        <f t="shared" si="13"/>
        <v>74.296879745682062</v>
      </c>
      <c r="AF7" s="16">
        <f t="shared" si="14"/>
        <v>44.604855528782878</v>
      </c>
      <c r="AG7" s="16">
        <f t="shared" si="15"/>
        <v>14.258813047968088</v>
      </c>
      <c r="AH7" s="15">
        <f t="shared" si="16"/>
        <v>23.456725665256968</v>
      </c>
    </row>
    <row r="8" spans="1:34" x14ac:dyDescent="0.2">
      <c r="A8" t="s">
        <v>24</v>
      </c>
      <c r="B8" s="4" t="s">
        <v>23</v>
      </c>
      <c r="C8" s="1">
        <v>2330</v>
      </c>
      <c r="D8" s="1">
        <v>15324</v>
      </c>
      <c r="E8" s="1">
        <v>32489</v>
      </c>
      <c r="F8" s="1">
        <v>33544</v>
      </c>
      <c r="G8" s="1">
        <v>43691</v>
      </c>
      <c r="H8" s="1">
        <v>31489.999999999996</v>
      </c>
      <c r="I8" s="5" t="s">
        <v>32</v>
      </c>
      <c r="J8" s="4" t="s">
        <v>33</v>
      </c>
      <c r="K8" s="1">
        <v>245.00000000000003</v>
      </c>
      <c r="L8" s="1">
        <v>823</v>
      </c>
      <c r="M8" s="1">
        <v>2098</v>
      </c>
      <c r="N8" s="1">
        <v>9953</v>
      </c>
      <c r="O8" s="1">
        <v>22265</v>
      </c>
      <c r="P8" s="1">
        <v>37372</v>
      </c>
      <c r="Q8" s="9"/>
      <c r="S8" t="s">
        <v>24</v>
      </c>
      <c r="T8" s="4" t="s">
        <v>23</v>
      </c>
      <c r="U8" s="15">
        <f t="shared" si="5"/>
        <v>95.944934649054105</v>
      </c>
      <c r="V8" s="16">
        <f t="shared" si="6"/>
        <v>68.971591714418778</v>
      </c>
      <c r="W8" s="16">
        <f t="shared" si="7"/>
        <v>34.21548180695325</v>
      </c>
      <c r="X8" s="16">
        <f t="shared" si="8"/>
        <v>32.079292121408471</v>
      </c>
      <c r="Y8" s="16">
        <f t="shared" si="9"/>
        <v>11.533399477595319</v>
      </c>
      <c r="Z8" s="16">
        <f t="shared" si="10"/>
        <v>36.238281329094704</v>
      </c>
      <c r="AA8" s="5" t="s">
        <v>32</v>
      </c>
      <c r="AB8" s="12" t="s">
        <v>33</v>
      </c>
      <c r="AC8" s="16">
        <f t="shared" si="11"/>
        <v>99.503918035110445</v>
      </c>
      <c r="AD8" s="16">
        <f t="shared" si="12"/>
        <v>98.333569562840424</v>
      </c>
      <c r="AE8" s="16">
        <f t="shared" si="13"/>
        <v>95.751918521068305</v>
      </c>
      <c r="AF8" s="16">
        <f t="shared" si="14"/>
        <v>79.846923279405516</v>
      </c>
      <c r="AG8" s="16">
        <f t="shared" si="15"/>
        <v>54.917285925445967</v>
      </c>
      <c r="AH8" s="15">
        <f t="shared" si="16"/>
        <v>34.958840216502203</v>
      </c>
    </row>
    <row r="9" spans="1:34" x14ac:dyDescent="0.2">
      <c r="A9" t="s">
        <v>22</v>
      </c>
      <c r="B9" s="4" t="s">
        <v>23</v>
      </c>
      <c r="C9" s="1">
        <v>20920</v>
      </c>
      <c r="D9" s="1">
        <v>28064</v>
      </c>
      <c r="E9" s="1">
        <v>34855</v>
      </c>
      <c r="F9" s="1">
        <v>44796</v>
      </c>
      <c r="G9" s="1">
        <v>43747</v>
      </c>
      <c r="H9" s="1">
        <v>44671</v>
      </c>
      <c r="I9" s="5" t="s">
        <v>21</v>
      </c>
      <c r="J9" s="4" t="s">
        <v>33</v>
      </c>
      <c r="K9" s="1">
        <v>3002</v>
      </c>
      <c r="L9" s="1">
        <v>7434</v>
      </c>
      <c r="M9" s="1">
        <v>27770</v>
      </c>
      <c r="N9" s="1">
        <v>36953</v>
      </c>
      <c r="O9" s="1">
        <v>37120</v>
      </c>
      <c r="P9" s="1">
        <v>42356</v>
      </c>
      <c r="Q9" s="9"/>
      <c r="S9" t="s">
        <v>22</v>
      </c>
      <c r="T9" s="4" t="s">
        <v>23</v>
      </c>
      <c r="U9" s="15">
        <f t="shared" si="5"/>
        <v>63.59143041124976</v>
      </c>
      <c r="V9" s="16">
        <f t="shared" si="6"/>
        <v>43.175329540162387</v>
      </c>
      <c r="W9" s="16">
        <f t="shared" si="7"/>
        <v>29.424747403162776</v>
      </c>
      <c r="X9" s="16">
        <f t="shared" si="8"/>
        <v>9.2959685747261425</v>
      </c>
      <c r="Y9" s="16">
        <f t="shared" si="9"/>
        <v>11.420009314191994</v>
      </c>
      <c r="Z9" s="16">
        <f t="shared" si="10"/>
        <v>9.549071618037134</v>
      </c>
      <c r="AA9" s="5" t="s">
        <v>21</v>
      </c>
      <c r="AB9" s="12" t="s">
        <v>33</v>
      </c>
      <c r="AC9" s="16">
        <f t="shared" si="11"/>
        <v>93.921477311843191</v>
      </c>
      <c r="AD9" s="16">
        <f t="shared" si="12"/>
        <v>84.947455808208645</v>
      </c>
      <c r="AE9" s="16">
        <f t="shared" si="13"/>
        <v>43.770627898029844</v>
      </c>
      <c r="AF9" s="16">
        <f t="shared" si="14"/>
        <v>25.176665924231074</v>
      </c>
      <c r="AG9" s="16">
        <f t="shared" si="15"/>
        <v>24.838520258367584</v>
      </c>
      <c r="AH9" s="15">
        <f t="shared" si="16"/>
        <v>26.284829182547554</v>
      </c>
    </row>
    <row r="10" spans="1:34" x14ac:dyDescent="0.2">
      <c r="A10" t="s">
        <v>21</v>
      </c>
      <c r="B10" s="4" t="s">
        <v>23</v>
      </c>
      <c r="C10" s="1">
        <v>2652</v>
      </c>
      <c r="D10" s="1">
        <v>9654</v>
      </c>
      <c r="E10" s="1">
        <v>27661</v>
      </c>
      <c r="F10" s="1">
        <v>43399</v>
      </c>
      <c r="G10" s="1">
        <v>44715</v>
      </c>
      <c r="H10" s="1">
        <v>44824</v>
      </c>
      <c r="I10" s="5" t="s">
        <v>31</v>
      </c>
      <c r="J10" s="4" t="s">
        <v>27</v>
      </c>
      <c r="K10" s="1">
        <v>3925</v>
      </c>
      <c r="L10" s="1">
        <v>12373</v>
      </c>
      <c r="M10" s="1">
        <v>30824</v>
      </c>
      <c r="N10" s="1">
        <v>35209</v>
      </c>
      <c r="O10" s="1">
        <v>32177.999999999996</v>
      </c>
      <c r="P10" s="1">
        <v>41238</v>
      </c>
      <c r="Q10" s="9"/>
      <c r="S10" t="s">
        <v>21</v>
      </c>
      <c r="T10" s="4" t="s">
        <v>23</v>
      </c>
      <c r="U10" s="15">
        <f t="shared" si="5"/>
        <v>95.384535059781754</v>
      </c>
      <c r="V10" s="16">
        <f t="shared" si="6"/>
        <v>80.452345759005411</v>
      </c>
      <c r="W10" s="16">
        <f t="shared" si="7"/>
        <v>43.991333751797029</v>
      </c>
      <c r="X10" s="16">
        <f t="shared" si="8"/>
        <v>12.124648186769797</v>
      </c>
      <c r="Y10" s="16">
        <f t="shared" si="9"/>
        <v>9.4599793467916644</v>
      </c>
      <c r="Z10" s="16">
        <f t="shared" si="10"/>
        <v>9.2392734930244806</v>
      </c>
      <c r="AA10" s="5" t="s">
        <v>31</v>
      </c>
      <c r="AB10" s="12" t="s">
        <v>27</v>
      </c>
      <c r="AC10" s="16">
        <f t="shared" si="11"/>
        <v>92.052564440034828</v>
      </c>
      <c r="AD10" s="16">
        <f t="shared" si="12"/>
        <v>74.946848360904696</v>
      </c>
      <c r="AE10" s="16">
        <f t="shared" si="13"/>
        <v>37.586814343855664</v>
      </c>
      <c r="AF10" s="16">
        <f t="shared" si="14"/>
        <v>28.707959584506042</v>
      </c>
      <c r="AG10" s="16">
        <f t="shared" si="15"/>
        <v>34.845202178711006</v>
      </c>
      <c r="AH10" s="15">
        <f t="shared" si="16"/>
        <v>28.230564402443481</v>
      </c>
    </row>
    <row r="11" spans="1:34" x14ac:dyDescent="0.2">
      <c r="A11" t="s">
        <v>20</v>
      </c>
      <c r="B11" s="4" t="s">
        <v>23</v>
      </c>
      <c r="C11" s="1">
        <v>139</v>
      </c>
      <c r="D11" s="1">
        <v>259</v>
      </c>
      <c r="E11" s="1">
        <v>750</v>
      </c>
      <c r="F11" s="1">
        <v>7698</v>
      </c>
      <c r="G11" s="1">
        <v>19584</v>
      </c>
      <c r="H11" s="1">
        <v>38764</v>
      </c>
      <c r="I11" s="5" t="s">
        <v>30</v>
      </c>
      <c r="J11" s="4" t="s">
        <v>27</v>
      </c>
      <c r="K11" s="1">
        <v>8425</v>
      </c>
      <c r="L11" s="1">
        <v>15459</v>
      </c>
      <c r="M11" s="1">
        <v>25059</v>
      </c>
      <c r="N11" s="1">
        <v>41340</v>
      </c>
      <c r="O11" s="1">
        <v>42840</v>
      </c>
      <c r="P11" s="1">
        <v>59799</v>
      </c>
      <c r="Q11" s="9"/>
      <c r="S11" t="s">
        <v>20</v>
      </c>
      <c r="T11" s="4" t="s">
        <v>23</v>
      </c>
      <c r="U11" s="15">
        <f t="shared" si="5"/>
        <v>99.758088376059447</v>
      </c>
      <c r="V11" s="15">
        <f t="shared" ref="V11:Z11" si="17">(57459-D11)/57459*100</f>
        <v>99.549243808628759</v>
      </c>
      <c r="W11" s="15">
        <f t="shared" si="17"/>
        <v>98.694721453558188</v>
      </c>
      <c r="X11" s="15">
        <f t="shared" si="17"/>
        <v>86.60262099932126</v>
      </c>
      <c r="Y11" s="15">
        <f t="shared" si="17"/>
        <v>65.916566595311437</v>
      </c>
      <c r="Z11" s="15">
        <f t="shared" si="17"/>
        <v>32.536243234306198</v>
      </c>
      <c r="AA11" s="5" t="s">
        <v>30</v>
      </c>
      <c r="AB11" s="12" t="s">
        <v>27</v>
      </c>
      <c r="AC11" s="15">
        <f t="shared" ref="AC11:AH11" si="18">(57459-K11)/57459*100</f>
        <v>85.337370994970328</v>
      </c>
      <c r="AD11" s="15">
        <f t="shared" si="18"/>
        <v>73.095598600741397</v>
      </c>
      <c r="AE11" s="15">
        <f t="shared" si="18"/>
        <v>56.388033206286224</v>
      </c>
      <c r="AF11" s="15">
        <f t="shared" si="18"/>
        <v>28.053046520127396</v>
      </c>
      <c r="AG11" s="15">
        <f t="shared" si="18"/>
        <v>25.442489427243775</v>
      </c>
      <c r="AH11" s="15">
        <f t="shared" si="18"/>
        <v>-4.0724690648984492</v>
      </c>
    </row>
    <row r="12" spans="1:34" x14ac:dyDescent="0.2">
      <c r="T12" s="4"/>
      <c r="AA12" s="5"/>
      <c r="AB12" s="12"/>
    </row>
    <row r="13" spans="1:34" x14ac:dyDescent="0.2">
      <c r="T13" s="4"/>
      <c r="AA13" s="5"/>
      <c r="AB13" s="12"/>
    </row>
    <row r="14" spans="1:34" x14ac:dyDescent="0.2">
      <c r="A14" t="s">
        <v>8</v>
      </c>
      <c r="S14" t="s">
        <v>8</v>
      </c>
      <c r="T14" s="4"/>
      <c r="AA14" s="5"/>
      <c r="AB14" s="12"/>
    </row>
    <row r="15" spans="1:34" x14ac:dyDescent="0.2">
      <c r="C15" s="3">
        <v>50</v>
      </c>
      <c r="D15" s="3">
        <v>150</v>
      </c>
      <c r="E15">
        <f>D15*3</f>
        <v>450</v>
      </c>
      <c r="F15">
        <f t="shared" ref="F15:H15" si="19">E15*3</f>
        <v>1350</v>
      </c>
      <c r="G15">
        <f t="shared" si="19"/>
        <v>4050</v>
      </c>
      <c r="H15">
        <f t="shared" si="19"/>
        <v>12150</v>
      </c>
      <c r="K15" s="3">
        <v>50</v>
      </c>
      <c r="L15" s="3">
        <v>150</v>
      </c>
      <c r="M15">
        <f>L15*3</f>
        <v>450</v>
      </c>
      <c r="N15">
        <f t="shared" ref="N15:P15" si="20">M15*3</f>
        <v>1350</v>
      </c>
      <c r="O15">
        <f t="shared" si="20"/>
        <v>4050</v>
      </c>
      <c r="P15">
        <f t="shared" si="20"/>
        <v>12150</v>
      </c>
      <c r="T15" s="4"/>
      <c r="U15" s="3">
        <v>50</v>
      </c>
      <c r="V15" s="3">
        <v>150</v>
      </c>
      <c r="W15">
        <f>V15*3</f>
        <v>450</v>
      </c>
      <c r="X15">
        <f t="shared" ref="X15:Z15" si="21">W15*3</f>
        <v>1350</v>
      </c>
      <c r="Y15">
        <f t="shared" si="21"/>
        <v>4050</v>
      </c>
      <c r="Z15">
        <f t="shared" si="21"/>
        <v>12150</v>
      </c>
      <c r="AA15" s="5"/>
      <c r="AB15" s="12"/>
      <c r="AC15" s="3">
        <v>50</v>
      </c>
      <c r="AD15" s="3">
        <v>150</v>
      </c>
      <c r="AE15">
        <f>AD15*3</f>
        <v>450</v>
      </c>
      <c r="AF15">
        <f t="shared" ref="AF15:AH15" si="22">AE15*3</f>
        <v>1350</v>
      </c>
      <c r="AG15">
        <f t="shared" si="22"/>
        <v>4050</v>
      </c>
      <c r="AH15">
        <f t="shared" si="22"/>
        <v>12150</v>
      </c>
    </row>
    <row r="16" spans="1:34" x14ac:dyDescent="0.2">
      <c r="A16" t="s">
        <v>38</v>
      </c>
      <c r="B16" s="4" t="s">
        <v>39</v>
      </c>
      <c r="C16" s="1">
        <v>314</v>
      </c>
      <c r="D16" s="1">
        <v>5991</v>
      </c>
      <c r="E16" s="1">
        <v>17878</v>
      </c>
      <c r="F16" s="1">
        <v>52804.999999999993</v>
      </c>
      <c r="G16" s="1">
        <v>56265</v>
      </c>
      <c r="H16" s="1">
        <v>81021</v>
      </c>
      <c r="I16" s="5" t="s">
        <v>12</v>
      </c>
      <c r="K16" s="1">
        <v>87746</v>
      </c>
      <c r="L16" s="1">
        <v>90251</v>
      </c>
      <c r="M16" s="1">
        <v>87225</v>
      </c>
      <c r="N16" s="1">
        <v>79976</v>
      </c>
      <c r="O16" s="1">
        <v>92338</v>
      </c>
      <c r="P16" s="1">
        <v>63069.000000000007</v>
      </c>
      <c r="Q16" s="10">
        <f>AVERAGE(K16:P16)</f>
        <v>83434.166666666672</v>
      </c>
      <c r="S16" t="s">
        <v>38</v>
      </c>
      <c r="T16" s="4" t="s">
        <v>39</v>
      </c>
      <c r="U16" s="15">
        <f>(83434-C16)/83434*100</f>
        <v>99.623654625212737</v>
      </c>
      <c r="V16" s="15">
        <f t="shared" ref="V16:Z16" si="23">(83434-D16)/83434*100</f>
        <v>92.819474075317018</v>
      </c>
      <c r="W16" s="15">
        <f t="shared" si="23"/>
        <v>78.572284680106435</v>
      </c>
      <c r="X16" s="15">
        <f t="shared" si="23"/>
        <v>36.710453771843618</v>
      </c>
      <c r="Y16" s="15">
        <f t="shared" si="23"/>
        <v>32.563463336289757</v>
      </c>
      <c r="Z16" s="15">
        <f t="shared" si="23"/>
        <v>2.8921063355466599</v>
      </c>
      <c r="AA16" s="5" t="s">
        <v>12</v>
      </c>
      <c r="AB16" s="12"/>
      <c r="AC16" s="1"/>
      <c r="AD16" s="1"/>
      <c r="AE16" s="1"/>
      <c r="AF16" s="1"/>
      <c r="AG16" s="1"/>
      <c r="AH16" s="1"/>
    </row>
    <row r="17" spans="1:34" x14ac:dyDescent="0.2">
      <c r="A17" t="s">
        <v>37</v>
      </c>
      <c r="B17" s="4" t="s">
        <v>39</v>
      </c>
      <c r="C17" s="1">
        <v>360</v>
      </c>
      <c r="D17" s="1">
        <v>6157</v>
      </c>
      <c r="E17" s="1">
        <v>14657</v>
      </c>
      <c r="F17" s="1">
        <v>32027</v>
      </c>
      <c r="G17" s="1">
        <v>51205.999999999993</v>
      </c>
      <c r="H17" s="1">
        <v>46465</v>
      </c>
      <c r="I17" s="5" t="s">
        <v>12</v>
      </c>
      <c r="K17" s="1">
        <v>57785</v>
      </c>
      <c r="L17" s="1">
        <v>61716</v>
      </c>
      <c r="M17" s="1">
        <v>64545.000000000007</v>
      </c>
      <c r="N17" s="1">
        <v>53388</v>
      </c>
      <c r="O17" s="1">
        <v>68827</v>
      </c>
      <c r="P17" s="1">
        <v>70072</v>
      </c>
      <c r="Q17" s="14">
        <f>AVERAGE(K17:P17)</f>
        <v>62722.166666666664</v>
      </c>
      <c r="S17" t="s">
        <v>37</v>
      </c>
      <c r="T17" s="4" t="s">
        <v>39</v>
      </c>
      <c r="U17" s="15">
        <f t="shared" ref="U17:U22" si="24">(83434-C17)/83434*100</f>
        <v>99.56852122635857</v>
      </c>
      <c r="V17" s="16">
        <f>(62722-D17)/62722*100</f>
        <v>90.183667612639908</v>
      </c>
      <c r="W17" s="16">
        <f t="shared" ref="W17:W22" si="25">(62722-E17)/62722*100</f>
        <v>76.631803832785948</v>
      </c>
      <c r="X17" s="16">
        <f t="shared" ref="X17:X22" si="26">(62722-F17)/62722*100</f>
        <v>48.938171614425563</v>
      </c>
      <c r="Y17" s="16">
        <f t="shared" ref="Y17:Y22" si="27">(62722-G17)/62722*100</f>
        <v>18.360383916329209</v>
      </c>
      <c r="Z17" s="16">
        <f t="shared" ref="Z17:Z22" si="28">(62722-H17)/62722*100</f>
        <v>25.919135231657155</v>
      </c>
      <c r="AA17" s="5" t="s">
        <v>12</v>
      </c>
      <c r="AB17" s="12"/>
      <c r="AC17" s="1"/>
      <c r="AD17" s="1"/>
      <c r="AE17" s="1"/>
      <c r="AF17" s="1"/>
      <c r="AG17" s="1"/>
      <c r="AH17" s="1"/>
    </row>
    <row r="18" spans="1:34" x14ac:dyDescent="0.2">
      <c r="A18" t="s">
        <v>36</v>
      </c>
      <c r="B18" s="4" t="s">
        <v>39</v>
      </c>
      <c r="C18" s="1">
        <v>5767</v>
      </c>
      <c r="D18" s="1">
        <v>15900</v>
      </c>
      <c r="E18" s="1">
        <v>29110.000000000004</v>
      </c>
      <c r="F18" s="1">
        <v>42946</v>
      </c>
      <c r="G18" s="1">
        <v>46863</v>
      </c>
      <c r="H18" s="1">
        <v>50219</v>
      </c>
      <c r="I18" s="5" t="s">
        <v>32</v>
      </c>
      <c r="J18" s="4" t="s">
        <v>43</v>
      </c>
      <c r="K18" s="1">
        <v>361</v>
      </c>
      <c r="L18" s="1">
        <v>524</v>
      </c>
      <c r="M18" s="1">
        <v>852</v>
      </c>
      <c r="N18" s="1">
        <v>6834</v>
      </c>
      <c r="O18" s="1">
        <v>24110</v>
      </c>
      <c r="P18" s="1">
        <v>40679</v>
      </c>
      <c r="Q18" s="9"/>
      <c r="S18" t="s">
        <v>36</v>
      </c>
      <c r="T18" s="4" t="s">
        <v>39</v>
      </c>
      <c r="U18" s="15">
        <f t="shared" si="24"/>
        <v>93.087949756693916</v>
      </c>
      <c r="V18" s="16">
        <f t="shared" ref="V18:V22" si="29">(62722-D18)/62722*100</f>
        <v>74.650043047096716</v>
      </c>
      <c r="W18" s="16">
        <f t="shared" si="25"/>
        <v>53.588852396288388</v>
      </c>
      <c r="X18" s="16">
        <f t="shared" si="26"/>
        <v>31.529606836516695</v>
      </c>
      <c r="Y18" s="16">
        <f t="shared" si="27"/>
        <v>25.284589139376934</v>
      </c>
      <c r="Z18" s="16">
        <f t="shared" si="28"/>
        <v>19.933994451707534</v>
      </c>
      <c r="AA18" s="5" t="s">
        <v>32</v>
      </c>
      <c r="AB18" s="12" t="s">
        <v>43</v>
      </c>
      <c r="AC18" s="16">
        <f t="shared" ref="AC18:AC22" si="30">(62722-K18)/62722*100</f>
        <v>99.424444373585033</v>
      </c>
      <c r="AD18" s="16">
        <f t="shared" ref="AD18:AD22" si="31">(62722-L18)/62722*100</f>
        <v>99.164567456394877</v>
      </c>
      <c r="AE18" s="16">
        <f t="shared" ref="AE18:AE22" si="32">(62722-M18)/62722*100</f>
        <v>98.641624948184045</v>
      </c>
      <c r="AF18" s="16">
        <f t="shared" ref="AF18:AF22" si="33">(62722-N18)/62722*100</f>
        <v>89.104301520997424</v>
      </c>
      <c r="AG18" s="16">
        <f t="shared" ref="AG18:AG22" si="34">(62722-O18)/62722*100</f>
        <v>61.560536972673063</v>
      </c>
      <c r="AH18" s="15">
        <f t="shared" ref="AH18:AH22" si="35">(83434-P18)/83434*100</f>
        <v>51.244097130666155</v>
      </c>
    </row>
    <row r="19" spans="1:34" x14ac:dyDescent="0.2">
      <c r="A19" t="s">
        <v>25</v>
      </c>
      <c r="B19" s="4" t="s">
        <v>33</v>
      </c>
      <c r="C19" s="1">
        <v>3224</v>
      </c>
      <c r="D19" s="1">
        <v>15669.999999999998</v>
      </c>
      <c r="E19" s="1">
        <v>26618</v>
      </c>
      <c r="F19" s="1">
        <v>39580</v>
      </c>
      <c r="G19" s="1">
        <v>47582</v>
      </c>
      <c r="H19" s="1">
        <v>51278</v>
      </c>
      <c r="I19" s="5" t="s">
        <v>31</v>
      </c>
      <c r="J19" s="4" t="s">
        <v>42</v>
      </c>
      <c r="K19" s="1">
        <v>2334</v>
      </c>
      <c r="L19" s="1">
        <v>12221</v>
      </c>
      <c r="M19" s="1">
        <v>27832</v>
      </c>
      <c r="N19" s="1">
        <v>41136</v>
      </c>
      <c r="O19" s="1">
        <v>58864</v>
      </c>
      <c r="P19" s="1">
        <v>49685</v>
      </c>
      <c r="Q19" s="9"/>
      <c r="S19" t="s">
        <v>25</v>
      </c>
      <c r="T19" s="4" t="s">
        <v>33</v>
      </c>
      <c r="U19" s="15">
        <f t="shared" si="24"/>
        <v>96.135867871611097</v>
      </c>
      <c r="V19" s="16">
        <f t="shared" si="29"/>
        <v>75.016740537610403</v>
      </c>
      <c r="W19" s="16">
        <f t="shared" si="25"/>
        <v>57.561939989158503</v>
      </c>
      <c r="X19" s="16">
        <f t="shared" si="26"/>
        <v>36.896144893338864</v>
      </c>
      <c r="Y19" s="16">
        <f t="shared" si="27"/>
        <v>24.138260897292817</v>
      </c>
      <c r="Z19" s="16">
        <f t="shared" si="28"/>
        <v>18.245591658429259</v>
      </c>
      <c r="AA19" s="5" t="s">
        <v>31</v>
      </c>
      <c r="AB19" s="12" t="s">
        <v>42</v>
      </c>
      <c r="AC19" s="16">
        <f t="shared" si="30"/>
        <v>96.278817639743636</v>
      </c>
      <c r="AD19" s="16">
        <f t="shared" si="31"/>
        <v>80.515608558400558</v>
      </c>
      <c r="AE19" s="16">
        <f t="shared" si="32"/>
        <v>55.626414974012306</v>
      </c>
      <c r="AF19" s="16">
        <f t="shared" si="33"/>
        <v>34.415356653167947</v>
      </c>
      <c r="AG19" s="16">
        <f t="shared" si="34"/>
        <v>6.1509518191384203</v>
      </c>
      <c r="AH19" s="15">
        <f t="shared" si="35"/>
        <v>40.449936476736106</v>
      </c>
    </row>
    <row r="20" spans="1:34" x14ac:dyDescent="0.2">
      <c r="A20" t="s">
        <v>35</v>
      </c>
      <c r="B20" s="4" t="s">
        <v>33</v>
      </c>
      <c r="C20" s="1">
        <v>200</v>
      </c>
      <c r="D20" s="1">
        <v>2120</v>
      </c>
      <c r="E20" s="1">
        <v>9250</v>
      </c>
      <c r="F20" s="1">
        <v>24381</v>
      </c>
      <c r="G20" s="1">
        <v>33773</v>
      </c>
      <c r="H20" s="1">
        <v>48029</v>
      </c>
      <c r="I20" s="5" t="s">
        <v>41</v>
      </c>
      <c r="J20" s="4" t="s">
        <v>42</v>
      </c>
      <c r="K20" s="1">
        <v>654</v>
      </c>
      <c r="L20" s="1">
        <v>2542</v>
      </c>
      <c r="M20" s="1">
        <v>9599</v>
      </c>
      <c r="N20" s="1">
        <v>33617</v>
      </c>
      <c r="O20" s="1">
        <v>47621</v>
      </c>
      <c r="P20" s="1">
        <v>45584</v>
      </c>
      <c r="Q20" s="9"/>
      <c r="S20" t="s">
        <v>35</v>
      </c>
      <c r="T20" s="4" t="s">
        <v>33</v>
      </c>
      <c r="U20" s="15">
        <f t="shared" si="24"/>
        <v>99.760289570199205</v>
      </c>
      <c r="V20" s="16">
        <f t="shared" si="29"/>
        <v>96.620005739612893</v>
      </c>
      <c r="W20" s="16">
        <f t="shared" si="25"/>
        <v>85.252383533688331</v>
      </c>
      <c r="X20" s="16">
        <f t="shared" si="26"/>
        <v>61.128471668633011</v>
      </c>
      <c r="Y20" s="16">
        <f t="shared" si="27"/>
        <v>46.154459360352028</v>
      </c>
      <c r="Z20" s="16">
        <f t="shared" si="28"/>
        <v>23.425592296164023</v>
      </c>
      <c r="AA20" s="5" t="s">
        <v>41</v>
      </c>
      <c r="AB20" s="12" t="s">
        <v>42</v>
      </c>
      <c r="AC20" s="16">
        <f t="shared" si="30"/>
        <v>98.957303657408886</v>
      </c>
      <c r="AD20" s="16">
        <f t="shared" si="31"/>
        <v>95.94719556136603</v>
      </c>
      <c r="AE20" s="16">
        <f t="shared" si="32"/>
        <v>84.695959950256679</v>
      </c>
      <c r="AF20" s="16">
        <f t="shared" si="33"/>
        <v>46.403175919135229</v>
      </c>
      <c r="AG20" s="16">
        <f t="shared" si="34"/>
        <v>24.076081757597017</v>
      </c>
      <c r="AH20" s="15">
        <f t="shared" si="35"/>
        <v>45.365198839801515</v>
      </c>
    </row>
    <row r="21" spans="1:34" x14ac:dyDescent="0.2">
      <c r="B21" s="4" t="s">
        <v>33</v>
      </c>
      <c r="C21" s="1">
        <v>26037</v>
      </c>
      <c r="D21" s="1">
        <v>31586</v>
      </c>
      <c r="E21" s="1">
        <v>36125</v>
      </c>
      <c r="F21" s="1">
        <v>42357</v>
      </c>
      <c r="G21" s="1">
        <v>37078</v>
      </c>
      <c r="H21" s="1">
        <v>52289</v>
      </c>
      <c r="I21" s="5" t="s">
        <v>32</v>
      </c>
      <c r="J21" s="4" t="s">
        <v>42</v>
      </c>
      <c r="K21" s="1">
        <v>277</v>
      </c>
      <c r="L21" s="1">
        <v>280</v>
      </c>
      <c r="M21" s="1">
        <v>786</v>
      </c>
      <c r="N21" s="1">
        <v>6928</v>
      </c>
      <c r="O21" s="1">
        <v>21751</v>
      </c>
      <c r="P21" s="1">
        <v>42127</v>
      </c>
      <c r="Q21" s="9"/>
      <c r="S21" t="s">
        <v>88</v>
      </c>
      <c r="T21" s="4" t="s">
        <v>33</v>
      </c>
      <c r="U21" s="15">
        <f t="shared" si="24"/>
        <v>68.793297696382766</v>
      </c>
      <c r="V21" s="16">
        <f t="shared" si="29"/>
        <v>49.641274194062689</v>
      </c>
      <c r="W21" s="16">
        <f t="shared" si="25"/>
        <v>42.404578935620677</v>
      </c>
      <c r="X21" s="16">
        <f t="shared" si="26"/>
        <v>32.46867127961481</v>
      </c>
      <c r="Y21" s="16">
        <f t="shared" si="27"/>
        <v>40.885175855361751</v>
      </c>
      <c r="Z21" s="16">
        <f t="shared" si="28"/>
        <v>16.633717037084278</v>
      </c>
      <c r="AA21" s="5" t="s">
        <v>32</v>
      </c>
      <c r="AB21" s="12" t="s">
        <v>42</v>
      </c>
      <c r="AC21" s="16">
        <f t="shared" si="30"/>
        <v>99.558368674468284</v>
      </c>
      <c r="AD21" s="16">
        <f t="shared" si="31"/>
        <v>99.553585663722458</v>
      </c>
      <c r="AE21" s="16">
        <f t="shared" si="32"/>
        <v>98.74685118459233</v>
      </c>
      <c r="AF21" s="16">
        <f t="shared" si="33"/>
        <v>88.954433850961394</v>
      </c>
      <c r="AG21" s="16">
        <f t="shared" si="34"/>
        <v>65.321577755811361</v>
      </c>
      <c r="AH21" s="15">
        <f t="shared" si="35"/>
        <v>49.508593618908357</v>
      </c>
    </row>
    <row r="22" spans="1:34" x14ac:dyDescent="0.2">
      <c r="A22" t="s">
        <v>34</v>
      </c>
      <c r="B22" s="4" t="s">
        <v>33</v>
      </c>
      <c r="C22" s="1">
        <v>2946</v>
      </c>
      <c r="D22" s="1">
        <v>10835</v>
      </c>
      <c r="E22" s="1">
        <v>22212</v>
      </c>
      <c r="F22" s="1">
        <v>31983</v>
      </c>
      <c r="G22" s="1">
        <v>35441</v>
      </c>
      <c r="H22" s="1">
        <v>42188</v>
      </c>
      <c r="I22" s="5" t="s">
        <v>25</v>
      </c>
      <c r="J22" s="4" t="s">
        <v>42</v>
      </c>
      <c r="K22" s="1">
        <v>3375</v>
      </c>
      <c r="L22" s="1">
        <v>14137</v>
      </c>
      <c r="M22" s="1">
        <v>24850</v>
      </c>
      <c r="N22" s="1">
        <v>40084</v>
      </c>
      <c r="O22" s="1">
        <v>43163</v>
      </c>
      <c r="P22" s="1">
        <v>56585</v>
      </c>
      <c r="Q22" s="9"/>
      <c r="S22" t="s">
        <v>34</v>
      </c>
      <c r="T22" s="4" t="s">
        <v>33</v>
      </c>
      <c r="U22" s="15">
        <f t="shared" si="24"/>
        <v>96.469065369034197</v>
      </c>
      <c r="V22" s="16">
        <f t="shared" si="29"/>
        <v>82.725359522974401</v>
      </c>
      <c r="W22" s="16">
        <f t="shared" si="25"/>
        <v>64.586588437868684</v>
      </c>
      <c r="X22" s="16">
        <f t="shared" si="26"/>
        <v>49.008322438697746</v>
      </c>
      <c r="Y22" s="16">
        <f t="shared" si="27"/>
        <v>43.495105385670101</v>
      </c>
      <c r="Z22" s="16">
        <f t="shared" si="28"/>
        <v>32.738114218296609</v>
      </c>
      <c r="AA22" s="5" t="s">
        <v>25</v>
      </c>
      <c r="AB22" s="12" t="s">
        <v>42</v>
      </c>
      <c r="AC22" s="16">
        <f t="shared" si="30"/>
        <v>94.619112910940345</v>
      </c>
      <c r="AD22" s="16">
        <f t="shared" si="31"/>
        <v>77.460859028729956</v>
      </c>
      <c r="AE22" s="16">
        <f t="shared" si="32"/>
        <v>60.380727655368126</v>
      </c>
      <c r="AF22" s="16">
        <f t="shared" si="33"/>
        <v>36.092599088039286</v>
      </c>
      <c r="AG22" s="16">
        <f t="shared" si="34"/>
        <v>31.183635725901599</v>
      </c>
      <c r="AH22" s="15">
        <f t="shared" si="35"/>
        <v>32.179926648608479</v>
      </c>
    </row>
    <row r="23" spans="1:34" x14ac:dyDescent="0.2">
      <c r="A23" t="s">
        <v>22</v>
      </c>
      <c r="B23" s="4" t="s">
        <v>33</v>
      </c>
      <c r="C23" s="1">
        <v>10976</v>
      </c>
      <c r="D23" s="1">
        <v>25895</v>
      </c>
      <c r="E23" s="1">
        <v>26417</v>
      </c>
      <c r="F23" s="1">
        <v>40606</v>
      </c>
      <c r="G23" s="1">
        <v>35589</v>
      </c>
      <c r="H23" s="1">
        <v>41330</v>
      </c>
      <c r="I23" s="5" t="s">
        <v>40</v>
      </c>
      <c r="J23" s="4" t="s">
        <v>42</v>
      </c>
      <c r="K23" s="1">
        <v>214</v>
      </c>
      <c r="L23" s="1">
        <v>1155</v>
      </c>
      <c r="M23" s="1">
        <v>6422</v>
      </c>
      <c r="N23" s="1">
        <v>8864</v>
      </c>
      <c r="O23" s="1">
        <v>27845</v>
      </c>
      <c r="P23" s="1">
        <v>40501</v>
      </c>
      <c r="Q23" s="9"/>
      <c r="S23" t="s">
        <v>22</v>
      </c>
      <c r="T23" s="4" t="s">
        <v>33</v>
      </c>
      <c r="U23" s="15">
        <f t="shared" ref="U23:Z23" si="36">(83434-C23)/83434*100</f>
        <v>86.84469161253206</v>
      </c>
      <c r="V23" s="15">
        <f t="shared" si="36"/>
        <v>68.963492101541334</v>
      </c>
      <c r="W23" s="15">
        <f t="shared" si="36"/>
        <v>68.337847879761256</v>
      </c>
      <c r="X23" s="15">
        <f t="shared" si="36"/>
        <v>51.331591437543445</v>
      </c>
      <c r="Y23" s="15">
        <f t="shared" si="36"/>
        <v>57.344727569096534</v>
      </c>
      <c r="Z23" s="15">
        <f t="shared" si="36"/>
        <v>50.463839681664545</v>
      </c>
      <c r="AA23" s="5" t="s">
        <v>40</v>
      </c>
      <c r="AB23" s="12" t="s">
        <v>42</v>
      </c>
      <c r="AC23" s="15">
        <f t="shared" ref="AC23:AH23" si="37">(83434-K23)/83434*100</f>
        <v>99.743509840113148</v>
      </c>
      <c r="AD23" s="15">
        <f t="shared" si="37"/>
        <v>98.615672267900379</v>
      </c>
      <c r="AE23" s="15">
        <f t="shared" si="37"/>
        <v>92.302898099096282</v>
      </c>
      <c r="AF23" s="15">
        <f t="shared" si="37"/>
        <v>89.376033751228505</v>
      </c>
      <c r="AG23" s="15">
        <f t="shared" si="37"/>
        <v>66.626315410983523</v>
      </c>
      <c r="AH23" s="15">
        <f t="shared" si="37"/>
        <v>51.457439413188865</v>
      </c>
    </row>
    <row r="24" spans="1:34" x14ac:dyDescent="0.2">
      <c r="T24" s="4"/>
      <c r="AA24" s="5"/>
      <c r="AB24" s="12"/>
    </row>
    <row r="25" spans="1:34" x14ac:dyDescent="0.2">
      <c r="T25" s="4"/>
      <c r="AA25" s="5"/>
      <c r="AB25" s="12"/>
    </row>
    <row r="26" spans="1:34" x14ac:dyDescent="0.2">
      <c r="A26" t="s">
        <v>7</v>
      </c>
      <c r="S26" t="s">
        <v>7</v>
      </c>
      <c r="T26" s="4"/>
      <c r="AA26" s="5"/>
      <c r="AB26" s="12"/>
    </row>
    <row r="27" spans="1:34" x14ac:dyDescent="0.2">
      <c r="T27" s="4"/>
      <c r="AA27" s="5"/>
      <c r="AB27" s="12"/>
    </row>
    <row r="28" spans="1:34" x14ac:dyDescent="0.2">
      <c r="C28" s="3">
        <v>50</v>
      </c>
      <c r="D28" s="3">
        <v>150</v>
      </c>
      <c r="E28">
        <f>D28*3</f>
        <v>450</v>
      </c>
      <c r="F28">
        <f t="shared" ref="F28:H28" si="38">E28*3</f>
        <v>1350</v>
      </c>
      <c r="G28">
        <f t="shared" si="38"/>
        <v>4050</v>
      </c>
      <c r="H28">
        <f t="shared" si="38"/>
        <v>12150</v>
      </c>
      <c r="K28" s="3">
        <v>50</v>
      </c>
      <c r="L28" s="3">
        <v>150</v>
      </c>
      <c r="M28">
        <f>L28*3</f>
        <v>450</v>
      </c>
      <c r="N28">
        <f t="shared" ref="N28:P28" si="39">M28*3</f>
        <v>1350</v>
      </c>
      <c r="O28">
        <f t="shared" si="39"/>
        <v>4050</v>
      </c>
      <c r="P28">
        <f t="shared" si="39"/>
        <v>12150</v>
      </c>
      <c r="T28" s="4"/>
      <c r="U28" s="3">
        <v>50</v>
      </c>
      <c r="V28" s="3">
        <v>150</v>
      </c>
      <c r="W28">
        <f>V28*3</f>
        <v>450</v>
      </c>
      <c r="X28">
        <f t="shared" ref="X28:Z28" si="40">W28*3</f>
        <v>1350</v>
      </c>
      <c r="Y28">
        <f t="shared" si="40"/>
        <v>4050</v>
      </c>
      <c r="Z28">
        <f t="shared" si="40"/>
        <v>12150</v>
      </c>
      <c r="AA28" s="5"/>
      <c r="AB28" s="12"/>
      <c r="AC28" s="3">
        <v>50</v>
      </c>
      <c r="AD28" s="3">
        <v>150</v>
      </c>
      <c r="AE28">
        <f>AD28*3</f>
        <v>450</v>
      </c>
      <c r="AF28">
        <f t="shared" ref="AF28:AH28" si="41">AE28*3</f>
        <v>1350</v>
      </c>
      <c r="AG28">
        <f t="shared" si="41"/>
        <v>4050</v>
      </c>
      <c r="AH28">
        <f t="shared" si="41"/>
        <v>12150</v>
      </c>
    </row>
    <row r="29" spans="1:34" x14ac:dyDescent="0.2">
      <c r="A29" t="s">
        <v>29</v>
      </c>
      <c r="C29" s="1">
        <v>56523</v>
      </c>
      <c r="D29" s="1">
        <v>61466</v>
      </c>
      <c r="E29" s="1">
        <v>69266</v>
      </c>
      <c r="F29" s="1">
        <v>62982.000000000007</v>
      </c>
      <c r="G29" s="1">
        <v>48234</v>
      </c>
      <c r="H29" s="1">
        <v>55148</v>
      </c>
      <c r="I29" s="5" t="s">
        <v>12</v>
      </c>
      <c r="K29" s="1">
        <v>54344.000000000007</v>
      </c>
      <c r="L29" s="1">
        <v>55509</v>
      </c>
      <c r="M29" s="1">
        <v>46238</v>
      </c>
      <c r="N29" s="1">
        <v>45765</v>
      </c>
      <c r="O29" s="1">
        <v>46048</v>
      </c>
      <c r="P29" s="1">
        <v>60660</v>
      </c>
      <c r="Q29" s="10">
        <f>AVERAGE(K29:P29)</f>
        <v>51427.333333333336</v>
      </c>
      <c r="S29" t="s">
        <v>29</v>
      </c>
      <c r="T29" s="4" t="s">
        <v>89</v>
      </c>
      <c r="U29" s="15">
        <f>(57459-C29)/57459*100</f>
        <v>1.6289876259593796</v>
      </c>
      <c r="V29" s="15">
        <f t="shared" ref="V29" si="42">(57459-D29)/57459*100</f>
        <v>-6.9736681807897796</v>
      </c>
      <c r="W29" s="15">
        <f t="shared" ref="W29" si="43">(57459-E29)/57459*100</f>
        <v>-20.548565063784611</v>
      </c>
      <c r="X29" s="15">
        <f t="shared" ref="X29" si="44">(57459-F29)/57459*100</f>
        <v>-9.6120712159975064</v>
      </c>
      <c r="Y29" s="15">
        <f t="shared" ref="Y29" si="45">(57459-G29)/57459*100</f>
        <v>16.054926121234274</v>
      </c>
      <c r="Z29" s="15">
        <f t="shared" ref="Z29" si="46">(57459-H29)/57459*100</f>
        <v>4.0219982944360329</v>
      </c>
      <c r="AA29" s="5" t="s">
        <v>12</v>
      </c>
      <c r="AB29" s="12"/>
      <c r="AC29" s="1"/>
      <c r="AD29" s="1"/>
      <c r="AE29" s="1"/>
      <c r="AF29" s="1"/>
      <c r="AG29" s="1"/>
      <c r="AH29" s="1"/>
    </row>
    <row r="30" spans="1:34" x14ac:dyDescent="0.2">
      <c r="A30" t="s">
        <v>26</v>
      </c>
      <c r="C30" s="1">
        <v>93951</v>
      </c>
      <c r="D30" s="1">
        <v>58571</v>
      </c>
      <c r="E30" s="1">
        <v>47367</v>
      </c>
      <c r="F30" s="1">
        <v>42968</v>
      </c>
      <c r="G30" s="1">
        <v>43651</v>
      </c>
      <c r="H30" s="1">
        <v>40400</v>
      </c>
      <c r="I30" s="5" t="s">
        <v>12</v>
      </c>
      <c r="K30" s="1">
        <v>45527</v>
      </c>
      <c r="L30" s="1">
        <v>39511</v>
      </c>
      <c r="M30" s="1">
        <v>40887</v>
      </c>
      <c r="N30" s="1">
        <v>49394</v>
      </c>
      <c r="O30" s="1">
        <v>48175</v>
      </c>
      <c r="P30" s="1">
        <v>43051</v>
      </c>
      <c r="Q30" s="14">
        <f>AVERAGE(K30:P30)</f>
        <v>44424.166666666664</v>
      </c>
      <c r="S30" t="s">
        <v>26</v>
      </c>
      <c r="T30" s="4" t="s">
        <v>89</v>
      </c>
      <c r="U30" s="15">
        <f t="shared" ref="U30:U36" si="47">(57459-C30)/57459*100</f>
        <v>-63.509632955672743</v>
      </c>
      <c r="V30" s="16">
        <f t="shared" ref="V30:V35" si="48">(49387-D30)/49387*100</f>
        <v>-18.595986798145262</v>
      </c>
      <c r="W30" s="16">
        <f t="shared" ref="W30:W35" si="49">(49387-E30)/49387*100</f>
        <v>4.090145179905643</v>
      </c>
      <c r="X30" s="16">
        <f t="shared" ref="X30:X35" si="50">(49387-F30)/49387*100</f>
        <v>12.9973474801061</v>
      </c>
      <c r="Y30" s="16">
        <f t="shared" ref="Y30:Y35" si="51">(49387-G30)/49387*100</f>
        <v>11.614392451454837</v>
      </c>
      <c r="Z30" s="16">
        <f t="shared" ref="Z30:Z35" si="52">(49387-H30)/49387*100</f>
        <v>18.197096401887137</v>
      </c>
      <c r="AA30" s="5" t="s">
        <v>12</v>
      </c>
      <c r="AB30" s="12"/>
      <c r="AC30" s="1"/>
      <c r="AD30" s="1"/>
      <c r="AE30" s="1"/>
      <c r="AF30" s="1"/>
      <c r="AG30" s="1"/>
      <c r="AH30" s="1"/>
    </row>
    <row r="31" spans="1:34" x14ac:dyDescent="0.2">
      <c r="A31" t="s">
        <v>46</v>
      </c>
      <c r="C31" s="1">
        <v>1286</v>
      </c>
      <c r="D31" s="1">
        <v>1910.0000000000002</v>
      </c>
      <c r="E31" s="1">
        <v>17512</v>
      </c>
      <c r="F31" s="1">
        <v>29266.000000000004</v>
      </c>
      <c r="G31" s="1">
        <v>40501</v>
      </c>
      <c r="H31" s="1">
        <v>42905</v>
      </c>
      <c r="I31" s="5" t="s">
        <v>30</v>
      </c>
      <c r="K31" s="1">
        <v>8971</v>
      </c>
      <c r="L31" s="1">
        <v>17351</v>
      </c>
      <c r="M31" s="1">
        <v>30085.000000000004</v>
      </c>
      <c r="N31" s="1">
        <v>34778</v>
      </c>
      <c r="O31" s="1">
        <v>38479</v>
      </c>
      <c r="P31" s="1">
        <v>46945</v>
      </c>
      <c r="Q31" s="9"/>
      <c r="S31" t="s">
        <v>41</v>
      </c>
      <c r="T31" s="4" t="s">
        <v>43</v>
      </c>
      <c r="U31" s="15">
        <f t="shared" si="47"/>
        <v>97.761882385701099</v>
      </c>
      <c r="V31" s="16">
        <f t="shared" si="48"/>
        <v>96.13258549820803</v>
      </c>
      <c r="W31" s="16">
        <f t="shared" si="49"/>
        <v>64.541276044303146</v>
      </c>
      <c r="X31" s="16">
        <f t="shared" si="50"/>
        <v>40.741490675683877</v>
      </c>
      <c r="Y31" s="16">
        <f t="shared" si="51"/>
        <v>17.992589142891855</v>
      </c>
      <c r="Z31" s="16">
        <f t="shared" si="52"/>
        <v>13.124911413934843</v>
      </c>
      <c r="AA31" s="5" t="s">
        <v>30</v>
      </c>
      <c r="AB31" s="12" t="s">
        <v>90</v>
      </c>
      <c r="AC31" s="16">
        <f t="shared" ref="AC31:AC35" si="53">(49387-K31)/49387*100</f>
        <v>81.835300787656678</v>
      </c>
      <c r="AD31" s="16">
        <f t="shared" ref="AD31:AD35" si="54">(49387-L31)/49387*100</f>
        <v>64.867272764087716</v>
      </c>
      <c r="AE31" s="16">
        <f t="shared" ref="AE31:AE35" si="55">(49387-M31)/49387*100</f>
        <v>39.083159535910248</v>
      </c>
      <c r="AF31" s="16">
        <f t="shared" ref="AF31:AF35" si="56">(49387-N31)/49387*100</f>
        <v>29.580658877842346</v>
      </c>
      <c r="AG31" s="16">
        <f t="shared" ref="AG31:AG35" si="57">(49387-O31)/49387*100</f>
        <v>22.086783971490473</v>
      </c>
      <c r="AH31" s="15">
        <f t="shared" ref="AH31:AH36" si="58">(57459-P31)/57459*100</f>
        <v>18.29826484971893</v>
      </c>
    </row>
    <row r="32" spans="1:34" x14ac:dyDescent="0.2">
      <c r="A32" t="s">
        <v>20</v>
      </c>
      <c r="C32" s="1">
        <v>188</v>
      </c>
      <c r="D32" s="1">
        <v>976</v>
      </c>
      <c r="E32" s="1">
        <v>3422.9999999999995</v>
      </c>
      <c r="F32" s="1">
        <v>8212</v>
      </c>
      <c r="G32" s="1">
        <v>27637</v>
      </c>
      <c r="H32" s="1">
        <v>34175</v>
      </c>
      <c r="I32" s="5" t="s">
        <v>21</v>
      </c>
      <c r="K32" s="1">
        <v>1154</v>
      </c>
      <c r="L32" s="1">
        <v>2905</v>
      </c>
      <c r="M32" s="1">
        <v>21272</v>
      </c>
      <c r="N32" s="1">
        <v>38135</v>
      </c>
      <c r="O32" s="1">
        <v>42927</v>
      </c>
      <c r="P32" s="1">
        <v>33136</v>
      </c>
      <c r="Q32" s="9"/>
      <c r="S32" t="s">
        <v>20</v>
      </c>
      <c r="T32" s="4" t="s">
        <v>43</v>
      </c>
      <c r="U32" s="15">
        <f t="shared" si="47"/>
        <v>99.672810177691915</v>
      </c>
      <c r="V32" s="16">
        <f t="shared" si="48"/>
        <v>98.023771437827762</v>
      </c>
      <c r="W32" s="16">
        <f t="shared" si="49"/>
        <v>93.069026261971771</v>
      </c>
      <c r="X32" s="16">
        <f t="shared" si="50"/>
        <v>83.372142466641023</v>
      </c>
      <c r="Y32" s="16">
        <f t="shared" si="51"/>
        <v>44.039929536112744</v>
      </c>
      <c r="Z32" s="16">
        <f t="shared" si="52"/>
        <v>30.801627958774574</v>
      </c>
      <c r="AA32" s="5" t="s">
        <v>21</v>
      </c>
      <c r="AB32" s="12" t="s">
        <v>90</v>
      </c>
      <c r="AC32" s="16">
        <f t="shared" si="53"/>
        <v>97.663352704152913</v>
      </c>
      <c r="AD32" s="16">
        <f t="shared" si="54"/>
        <v>94.117885273452529</v>
      </c>
      <c r="AE32" s="16">
        <f t="shared" si="55"/>
        <v>56.927936501508491</v>
      </c>
      <c r="AF32" s="16">
        <f t="shared" si="56"/>
        <v>22.783323546682325</v>
      </c>
      <c r="AG32" s="16">
        <f t="shared" si="57"/>
        <v>13.080365278312106</v>
      </c>
      <c r="AH32" s="15">
        <f t="shared" si="58"/>
        <v>42.331053446805548</v>
      </c>
    </row>
    <row r="33" spans="1:34" x14ac:dyDescent="0.2">
      <c r="A33" t="s">
        <v>45</v>
      </c>
      <c r="C33" s="1">
        <v>26164.999999999996</v>
      </c>
      <c r="D33" s="1">
        <v>30904.000000000004</v>
      </c>
      <c r="E33" s="1">
        <v>36499</v>
      </c>
      <c r="F33" s="1">
        <v>37735</v>
      </c>
      <c r="G33" s="1">
        <v>44278</v>
      </c>
      <c r="H33" s="1">
        <v>38937</v>
      </c>
      <c r="I33" s="5" t="s">
        <v>48</v>
      </c>
      <c r="K33" s="1">
        <v>2353</v>
      </c>
      <c r="L33" s="1">
        <v>6794</v>
      </c>
      <c r="M33" s="1">
        <v>16633</v>
      </c>
      <c r="N33" s="1">
        <v>27797.000000000004</v>
      </c>
      <c r="O33" s="1">
        <v>30736</v>
      </c>
      <c r="P33" s="1">
        <v>41496</v>
      </c>
      <c r="Q33" s="9"/>
      <c r="S33" t="s">
        <v>52</v>
      </c>
      <c r="T33" s="4" t="s">
        <v>43</v>
      </c>
      <c r="U33" s="15">
        <f t="shared" si="47"/>
        <v>54.463182443133377</v>
      </c>
      <c r="V33" s="16">
        <f t="shared" si="48"/>
        <v>37.424828396136625</v>
      </c>
      <c r="W33" s="16">
        <f t="shared" si="49"/>
        <v>26.095936177536601</v>
      </c>
      <c r="X33" s="16">
        <f t="shared" si="50"/>
        <v>23.593253285277502</v>
      </c>
      <c r="Y33" s="16">
        <f t="shared" si="51"/>
        <v>10.344827586206897</v>
      </c>
      <c r="Z33" s="16">
        <f t="shared" si="52"/>
        <v>21.159414420798996</v>
      </c>
      <c r="AA33" s="5" t="s">
        <v>48</v>
      </c>
      <c r="AB33" s="12" t="s">
        <v>90</v>
      </c>
      <c r="AC33" s="16">
        <f t="shared" si="53"/>
        <v>95.235588312713872</v>
      </c>
      <c r="AD33" s="16">
        <f t="shared" si="54"/>
        <v>86.243343389960927</v>
      </c>
      <c r="AE33" s="16">
        <f t="shared" si="55"/>
        <v>66.32109664486606</v>
      </c>
      <c r="AF33" s="16">
        <f t="shared" si="56"/>
        <v>43.71595764067466</v>
      </c>
      <c r="AG33" s="16">
        <f t="shared" si="57"/>
        <v>37.764998886346604</v>
      </c>
      <c r="AH33" s="15">
        <f t="shared" si="58"/>
        <v>27.781548582467497</v>
      </c>
    </row>
    <row r="34" spans="1:34" x14ac:dyDescent="0.2">
      <c r="A34" t="s">
        <v>24</v>
      </c>
      <c r="C34" s="1">
        <v>3711.9999999999995</v>
      </c>
      <c r="D34" s="1">
        <v>13037</v>
      </c>
      <c r="E34" s="1">
        <v>22476</v>
      </c>
      <c r="F34" s="1">
        <v>33824</v>
      </c>
      <c r="G34" s="1">
        <v>33562</v>
      </c>
      <c r="H34" s="1">
        <v>43687</v>
      </c>
      <c r="I34" s="5" t="s">
        <v>47</v>
      </c>
      <c r="K34" s="1">
        <v>34275</v>
      </c>
      <c r="L34" s="1">
        <v>36985</v>
      </c>
      <c r="M34" s="1">
        <v>44149</v>
      </c>
      <c r="N34" s="1">
        <v>47259</v>
      </c>
      <c r="O34" s="1">
        <v>42309</v>
      </c>
      <c r="P34" s="1">
        <v>41011</v>
      </c>
      <c r="Q34" s="9"/>
      <c r="S34" t="s">
        <v>24</v>
      </c>
      <c r="T34" s="4" t="s">
        <v>43</v>
      </c>
      <c r="U34" s="15">
        <f t="shared" si="47"/>
        <v>93.539741380810668</v>
      </c>
      <c r="V34" s="16">
        <f t="shared" si="48"/>
        <v>73.602364994836705</v>
      </c>
      <c r="W34" s="16">
        <f t="shared" si="49"/>
        <v>54.490047988337011</v>
      </c>
      <c r="X34" s="16">
        <f t="shared" si="50"/>
        <v>31.512341304391846</v>
      </c>
      <c r="Y34" s="16">
        <f t="shared" si="51"/>
        <v>32.042845283171687</v>
      </c>
      <c r="Z34" s="16">
        <f t="shared" si="52"/>
        <v>11.541498774981271</v>
      </c>
      <c r="AA34" s="5" t="s">
        <v>47</v>
      </c>
      <c r="AB34" s="12" t="s">
        <v>89</v>
      </c>
      <c r="AC34" s="16">
        <f t="shared" si="53"/>
        <v>30.599145524125781</v>
      </c>
      <c r="AD34" s="16">
        <f t="shared" si="54"/>
        <v>25.111871545143462</v>
      </c>
      <c r="AE34" s="16">
        <f t="shared" si="55"/>
        <v>10.606029926903842</v>
      </c>
      <c r="AF34" s="16">
        <f t="shared" si="56"/>
        <v>4.308826209326341</v>
      </c>
      <c r="AG34" s="16">
        <f t="shared" si="57"/>
        <v>14.331706724441654</v>
      </c>
      <c r="AH34" s="15">
        <f t="shared" si="58"/>
        <v>28.625628709166534</v>
      </c>
    </row>
    <row r="35" spans="1:34" x14ac:dyDescent="0.2">
      <c r="A35" t="s">
        <v>44</v>
      </c>
      <c r="C35" s="1">
        <v>1006</v>
      </c>
      <c r="D35" s="1">
        <v>3684.0000000000005</v>
      </c>
      <c r="E35" s="1">
        <v>16421</v>
      </c>
      <c r="F35" s="1">
        <v>34977</v>
      </c>
      <c r="G35" s="1">
        <v>37581</v>
      </c>
      <c r="H35" s="1">
        <v>45987</v>
      </c>
      <c r="I35" s="5" t="s">
        <v>30</v>
      </c>
      <c r="K35" s="1">
        <v>6125</v>
      </c>
      <c r="L35" s="1">
        <v>23969</v>
      </c>
      <c r="M35" s="1">
        <v>34674</v>
      </c>
      <c r="N35" s="1">
        <v>45538</v>
      </c>
      <c r="O35" s="1">
        <v>53153</v>
      </c>
      <c r="P35" s="1">
        <v>39638</v>
      </c>
      <c r="Q35" s="9"/>
      <c r="S35" t="s">
        <v>44</v>
      </c>
      <c r="T35" s="4" t="s">
        <v>43</v>
      </c>
      <c r="U35" s="15">
        <f t="shared" si="47"/>
        <v>98.24918637637272</v>
      </c>
      <c r="V35" s="16">
        <f t="shared" si="48"/>
        <v>92.540547107538416</v>
      </c>
      <c r="W35" s="16">
        <f t="shared" si="49"/>
        <v>66.750359406321508</v>
      </c>
      <c r="X35" s="16">
        <f t="shared" si="50"/>
        <v>29.177718832891248</v>
      </c>
      <c r="Y35" s="16">
        <f t="shared" si="51"/>
        <v>23.905076234636645</v>
      </c>
      <c r="Z35" s="16">
        <f t="shared" si="52"/>
        <v>6.8844027780590036</v>
      </c>
      <c r="AA35" s="5" t="s">
        <v>30</v>
      </c>
      <c r="AB35" s="12" t="s">
        <v>89</v>
      </c>
      <c r="AC35" s="16">
        <f t="shared" si="53"/>
        <v>87.597950877761349</v>
      </c>
      <c r="AD35" s="16">
        <f t="shared" si="54"/>
        <v>51.466985239030514</v>
      </c>
      <c r="AE35" s="16">
        <f t="shared" si="55"/>
        <v>29.791240609877097</v>
      </c>
      <c r="AF35" s="16">
        <f t="shared" si="56"/>
        <v>7.7935489096320891</v>
      </c>
      <c r="AG35" s="16">
        <f t="shared" si="57"/>
        <v>-7.6254884888735903</v>
      </c>
      <c r="AH35" s="15">
        <f t="shared" si="58"/>
        <v>31.015158634852678</v>
      </c>
    </row>
    <row r="36" spans="1:34" x14ac:dyDescent="0.2">
      <c r="A36" t="s">
        <v>25</v>
      </c>
      <c r="B36" s="4" t="s">
        <v>43</v>
      </c>
      <c r="C36" s="1">
        <v>8756</v>
      </c>
      <c r="D36" s="1">
        <v>23183</v>
      </c>
      <c r="E36" s="1">
        <v>35186</v>
      </c>
      <c r="F36" s="1">
        <v>43563</v>
      </c>
      <c r="G36" s="1">
        <v>47825</v>
      </c>
      <c r="H36" s="1">
        <v>45541</v>
      </c>
      <c r="I36" s="5" t="s">
        <v>31</v>
      </c>
      <c r="K36" s="1">
        <v>2162</v>
      </c>
      <c r="L36" s="1">
        <v>11270</v>
      </c>
      <c r="M36" s="1">
        <v>29719</v>
      </c>
      <c r="N36" s="1">
        <v>30999</v>
      </c>
      <c r="O36" s="1">
        <v>40206</v>
      </c>
      <c r="P36" s="1">
        <v>48377</v>
      </c>
      <c r="Q36" s="9"/>
      <c r="S36" t="s">
        <v>25</v>
      </c>
      <c r="T36" s="4" t="s">
        <v>43</v>
      </c>
      <c r="U36" s="15">
        <f t="shared" si="47"/>
        <v>84.761308063140675</v>
      </c>
      <c r="V36" s="15">
        <f t="shared" ref="V36" si="59">(57459-D36)/57459*100</f>
        <v>59.652969943786005</v>
      </c>
      <c r="W36" s="15">
        <f t="shared" ref="W36" si="60">(57459-E36)/57459*100</f>
        <v>38.763292086531266</v>
      </c>
      <c r="X36" s="15">
        <f t="shared" ref="X36" si="61">(57459-F36)/57459*100</f>
        <v>24.184200908473869</v>
      </c>
      <c r="Y36" s="15">
        <f t="shared" ref="Y36" si="62">(57459-G36)/57459*100</f>
        <v>16.766738021893872</v>
      </c>
      <c r="Z36" s="15">
        <f t="shared" ref="Z36" si="63">(57459-H36)/57459*100</f>
        <v>20.741746288658</v>
      </c>
      <c r="AA36" s="5" t="s">
        <v>31</v>
      </c>
      <c r="AB36" s="12" t="s">
        <v>89</v>
      </c>
      <c r="AC36" s="15">
        <f t="shared" ref="AC36" si="64">(57459-K36)/57459*100</f>
        <v>96.237317043457068</v>
      </c>
      <c r="AD36" s="15">
        <f t="shared" ref="AD36" si="65">(57459-L36)/57459*100</f>
        <v>80.386014375467724</v>
      </c>
      <c r="AE36" s="15">
        <f t="shared" ref="AE36" si="66">(57459-M36)/57459*100</f>
        <v>48.27790250439444</v>
      </c>
      <c r="AF36" s="15">
        <f t="shared" ref="AF36" si="67">(57459-N36)/57459*100</f>
        <v>46.050227118467078</v>
      </c>
      <c r="AG36" s="15">
        <f t="shared" ref="AG36" si="68">(57459-O36)/57459*100</f>
        <v>30.026627682347414</v>
      </c>
      <c r="AH36" s="15">
        <f t="shared" si="58"/>
        <v>15.8060530117127</v>
      </c>
    </row>
    <row r="37" spans="1:34" x14ac:dyDescent="0.2">
      <c r="T37" s="4"/>
      <c r="AA37" s="5"/>
      <c r="AB37" s="12"/>
    </row>
    <row r="38" spans="1:34" x14ac:dyDescent="0.2">
      <c r="T38" s="4"/>
      <c r="AA38" s="5"/>
      <c r="AB38" s="12"/>
    </row>
    <row r="39" spans="1:34" x14ac:dyDescent="0.2">
      <c r="A39" t="s">
        <v>6</v>
      </c>
      <c r="S39" t="s">
        <v>6</v>
      </c>
      <c r="T39" s="4"/>
      <c r="AA39" s="5"/>
      <c r="AB39" s="12"/>
    </row>
    <row r="40" spans="1:34" x14ac:dyDescent="0.2">
      <c r="C40" s="3">
        <v>50</v>
      </c>
      <c r="D40" s="3">
        <v>150</v>
      </c>
      <c r="E40">
        <f>D40*3</f>
        <v>450</v>
      </c>
      <c r="F40">
        <f t="shared" ref="F40:H40" si="69">E40*3</f>
        <v>1350</v>
      </c>
      <c r="G40">
        <f t="shared" si="69"/>
        <v>4050</v>
      </c>
      <c r="H40">
        <f t="shared" si="69"/>
        <v>12150</v>
      </c>
      <c r="K40" s="3">
        <v>50</v>
      </c>
      <c r="L40" s="3">
        <v>150</v>
      </c>
      <c r="M40">
        <f>L40*3</f>
        <v>450</v>
      </c>
      <c r="N40">
        <f t="shared" ref="N40:P40" si="70">M40*3</f>
        <v>1350</v>
      </c>
      <c r="O40">
        <f t="shared" si="70"/>
        <v>4050</v>
      </c>
      <c r="P40">
        <f t="shared" si="70"/>
        <v>12150</v>
      </c>
      <c r="T40" s="4"/>
      <c r="U40" s="3">
        <v>50</v>
      </c>
      <c r="V40" s="3">
        <v>150</v>
      </c>
      <c r="W40">
        <f>V40*3</f>
        <v>450</v>
      </c>
      <c r="X40">
        <f t="shared" ref="X40:Z40" si="71">W40*3</f>
        <v>1350</v>
      </c>
      <c r="Y40">
        <f t="shared" si="71"/>
        <v>4050</v>
      </c>
      <c r="Z40">
        <f t="shared" si="71"/>
        <v>12150</v>
      </c>
      <c r="AA40" s="5"/>
      <c r="AB40" s="12"/>
      <c r="AC40" s="3">
        <v>50</v>
      </c>
      <c r="AD40" s="3">
        <v>150</v>
      </c>
      <c r="AE40">
        <f>AD40*3</f>
        <v>450</v>
      </c>
      <c r="AF40">
        <f t="shared" ref="AF40:AH40" si="72">AE40*3</f>
        <v>1350</v>
      </c>
      <c r="AG40">
        <f t="shared" si="72"/>
        <v>4050</v>
      </c>
      <c r="AH40">
        <f t="shared" si="72"/>
        <v>12150</v>
      </c>
    </row>
    <row r="41" spans="1:34" x14ac:dyDescent="0.2">
      <c r="A41" t="s">
        <v>52</v>
      </c>
      <c r="B41" s="4" t="s">
        <v>23</v>
      </c>
      <c r="C41" s="1">
        <v>34716</v>
      </c>
      <c r="D41" s="1">
        <v>57866</v>
      </c>
      <c r="E41" s="1">
        <v>64397</v>
      </c>
      <c r="F41" s="1">
        <v>61572</v>
      </c>
      <c r="G41" s="1">
        <v>60191.999999999993</v>
      </c>
      <c r="H41" s="1">
        <v>68601</v>
      </c>
      <c r="K41" s="1">
        <v>53990</v>
      </c>
      <c r="L41" s="1">
        <v>48187</v>
      </c>
      <c r="M41" s="1">
        <v>43787</v>
      </c>
      <c r="N41" s="1">
        <v>47599</v>
      </c>
      <c r="O41" s="1">
        <v>75969</v>
      </c>
      <c r="P41" s="1">
        <v>49368</v>
      </c>
      <c r="Q41" s="10">
        <f>AVERAGE(K41:P41)</f>
        <v>53150</v>
      </c>
      <c r="S41" t="s">
        <v>52</v>
      </c>
      <c r="T41" s="4" t="s">
        <v>23</v>
      </c>
      <c r="U41" s="15">
        <f>(57459-C41)/57459*100</f>
        <v>39.581266642301465</v>
      </c>
      <c r="V41" s="15">
        <f t="shared" ref="V41" si="73">(57459-D41)/57459*100</f>
        <v>-0.70833115786908929</v>
      </c>
      <c r="W41" s="15">
        <f t="shared" ref="W41" si="74">(57459-E41)/57459*100</f>
        <v>-12.074696740284377</v>
      </c>
      <c r="X41" s="15">
        <f t="shared" ref="X41" si="75">(57459-F41)/57459*100</f>
        <v>-7.1581475486868902</v>
      </c>
      <c r="Y41" s="15">
        <f t="shared" ref="Y41" si="76">(57459-G41)/57459*100</f>
        <v>-4.7564350232339452</v>
      </c>
      <c r="Z41" s="15">
        <f t="shared" ref="Z41" si="77">(57459-H41)/57459*100</f>
        <v>-19.391218085939542</v>
      </c>
      <c r="AA41" s="5"/>
      <c r="AB41" s="12"/>
      <c r="AC41" s="1"/>
      <c r="AD41" s="1"/>
      <c r="AE41" s="1"/>
      <c r="AF41" s="1"/>
      <c r="AG41" s="1"/>
      <c r="AH41" s="1"/>
    </row>
    <row r="42" spans="1:34" x14ac:dyDescent="0.2">
      <c r="A42" t="s">
        <v>32</v>
      </c>
      <c r="B42" s="4" t="s">
        <v>23</v>
      </c>
      <c r="C42" s="1">
        <v>171</v>
      </c>
      <c r="D42" s="1">
        <v>1533</v>
      </c>
      <c r="E42" s="1">
        <v>6311</v>
      </c>
      <c r="F42" s="1">
        <v>16269.999999999998</v>
      </c>
      <c r="G42" s="1">
        <v>27413</v>
      </c>
      <c r="H42" s="1">
        <v>35429</v>
      </c>
      <c r="K42" s="1">
        <v>48500</v>
      </c>
      <c r="L42" s="1">
        <v>47604</v>
      </c>
      <c r="M42" s="1">
        <v>47689</v>
      </c>
      <c r="N42" s="1">
        <v>44780</v>
      </c>
      <c r="O42" s="1">
        <v>57175</v>
      </c>
      <c r="P42" s="1">
        <v>46821</v>
      </c>
      <c r="Q42" s="14">
        <f>AVERAGE(K42:P42)</f>
        <v>48761.5</v>
      </c>
      <c r="S42" t="s">
        <v>32</v>
      </c>
      <c r="T42" s="4" t="s">
        <v>23</v>
      </c>
      <c r="U42" s="15">
        <f t="shared" ref="U42:U48" si="78">(57459-C42)/57459*100</f>
        <v>99.702396491411278</v>
      </c>
      <c r="V42" s="16">
        <f t="shared" ref="V42:V47" si="79">(49387-D42)/49387*100</f>
        <v>96.895944276833987</v>
      </c>
      <c r="W42" s="16">
        <f t="shared" ref="W42:W47" si="80">(49387-E42)/49387*100</f>
        <v>87.221333549314593</v>
      </c>
      <c r="X42" s="16">
        <f t="shared" ref="X42:X47" si="81">(49387-F42)/49387*100</f>
        <v>67.056107882641186</v>
      </c>
      <c r="Y42" s="16">
        <f t="shared" ref="Y42:Y47" si="82">(49387-G42)/49387*100</f>
        <v>44.493490189726046</v>
      </c>
      <c r="Z42" s="16">
        <f t="shared" ref="Z42:Z47" si="83">(49387-H42)/49387*100</f>
        <v>28.262498228278698</v>
      </c>
      <c r="AA42" s="5"/>
      <c r="AB42" s="12"/>
      <c r="AC42" s="1"/>
      <c r="AD42" s="1"/>
      <c r="AE42" s="1"/>
      <c r="AF42" s="1"/>
      <c r="AG42" s="1"/>
      <c r="AH42" s="1"/>
    </row>
    <row r="43" spans="1:34" x14ac:dyDescent="0.2">
      <c r="A43" t="s">
        <v>51</v>
      </c>
      <c r="C43" s="1">
        <v>1350</v>
      </c>
      <c r="D43" s="1">
        <v>13463</v>
      </c>
      <c r="E43" s="1">
        <v>22488</v>
      </c>
      <c r="F43" s="1">
        <v>29414.999999999996</v>
      </c>
      <c r="G43" s="1">
        <v>44916</v>
      </c>
      <c r="H43" s="1">
        <v>35357</v>
      </c>
      <c r="I43" s="5" t="s">
        <v>20</v>
      </c>
      <c r="J43" s="4" t="s">
        <v>57</v>
      </c>
      <c r="K43" s="1">
        <v>293</v>
      </c>
      <c r="L43" s="1">
        <v>729</v>
      </c>
      <c r="M43" s="1">
        <v>1714</v>
      </c>
      <c r="N43" s="1">
        <v>4870</v>
      </c>
      <c r="O43" s="1">
        <v>20536</v>
      </c>
      <c r="P43" s="1">
        <v>34083</v>
      </c>
      <c r="Q43" s="9"/>
      <c r="S43" t="s">
        <v>51</v>
      </c>
      <c r="T43" s="4" t="s">
        <v>90</v>
      </c>
      <c r="U43" s="15">
        <f t="shared" si="78"/>
        <v>97.650498616404747</v>
      </c>
      <c r="V43" s="16">
        <f t="shared" si="79"/>
        <v>72.73978982323284</v>
      </c>
      <c r="W43" s="16">
        <f t="shared" si="80"/>
        <v>54.465750096179157</v>
      </c>
      <c r="X43" s="16">
        <f t="shared" si="81"/>
        <v>40.43979184805719</v>
      </c>
      <c r="Y43" s="16">
        <f t="shared" si="82"/>
        <v>9.0529896531475895</v>
      </c>
      <c r="Z43" s="16">
        <f t="shared" si="83"/>
        <v>28.408285581225829</v>
      </c>
      <c r="AA43" s="5" t="s">
        <v>20</v>
      </c>
      <c r="AB43" s="12" t="s">
        <v>57</v>
      </c>
      <c r="AC43" s="16">
        <f t="shared" ref="AC43:AC47" si="84">(49387-K43)/49387*100</f>
        <v>99.406726466479029</v>
      </c>
      <c r="AD43" s="16">
        <f t="shared" ref="AD43:AD47" si="85">(49387-L43)/49387*100</f>
        <v>98.523903051410286</v>
      </c>
      <c r="AE43" s="16">
        <f t="shared" ref="AE43:AE47" si="86">(49387-M43)/49387*100</f>
        <v>96.529451070119663</v>
      </c>
      <c r="AF43" s="16">
        <f t="shared" ref="AF43:AF47" si="87">(49387-N43)/49387*100</f>
        <v>90.139105432603714</v>
      </c>
      <c r="AG43" s="16">
        <f t="shared" ref="AG43:AG47" si="88">(49387-O43)/49387*100</f>
        <v>58.41820722052362</v>
      </c>
      <c r="AH43" s="15">
        <f t="shared" ref="AH43:AH48" si="89">(57459-P43)/57459*100</f>
        <v>40.682921735498354</v>
      </c>
    </row>
    <row r="44" spans="1:34" x14ac:dyDescent="0.2">
      <c r="A44" t="s">
        <v>50</v>
      </c>
      <c r="C44" s="1">
        <v>150</v>
      </c>
      <c r="D44" s="1">
        <v>400</v>
      </c>
      <c r="E44" s="1">
        <v>3432</v>
      </c>
      <c r="F44" s="1">
        <v>11238</v>
      </c>
      <c r="G44" s="1">
        <v>28258.999999999996</v>
      </c>
      <c r="H44" s="1">
        <v>29492</v>
      </c>
      <c r="I44" s="5" t="s">
        <v>55</v>
      </c>
      <c r="J44" s="4" t="s">
        <v>56</v>
      </c>
      <c r="K44" s="1">
        <v>2385</v>
      </c>
      <c r="L44" s="1">
        <v>10908</v>
      </c>
      <c r="M44" s="1">
        <v>27605</v>
      </c>
      <c r="N44" s="1">
        <v>43244</v>
      </c>
      <c r="O44" s="1">
        <v>51850</v>
      </c>
      <c r="P44" s="1">
        <v>36540</v>
      </c>
      <c r="Q44" s="9"/>
      <c r="S44" t="s">
        <v>50</v>
      </c>
      <c r="T44" s="4" t="s">
        <v>90</v>
      </c>
      <c r="U44" s="15">
        <f t="shared" si="78"/>
        <v>99.738944290711643</v>
      </c>
      <c r="V44" s="16">
        <f t="shared" si="79"/>
        <v>99.190070261404827</v>
      </c>
      <c r="W44" s="16">
        <f t="shared" si="80"/>
        <v>93.050802842853386</v>
      </c>
      <c r="X44" s="16">
        <f t="shared" si="81"/>
        <v>77.245023994168506</v>
      </c>
      <c r="Y44" s="16">
        <f t="shared" si="82"/>
        <v>42.780488792597247</v>
      </c>
      <c r="Z44" s="16">
        <f t="shared" si="83"/>
        <v>40.283880373377613</v>
      </c>
      <c r="AA44" s="5" t="s">
        <v>55</v>
      </c>
      <c r="AB44" s="12" t="s">
        <v>56</v>
      </c>
      <c r="AC44" s="16">
        <f t="shared" si="84"/>
        <v>95.170793933626257</v>
      </c>
      <c r="AD44" s="16">
        <f t="shared" si="85"/>
        <v>77.913216028509524</v>
      </c>
      <c r="AE44" s="16">
        <f t="shared" si="86"/>
        <v>44.104723915200353</v>
      </c>
      <c r="AF44" s="16">
        <f t="shared" si="87"/>
        <v>12.438495960475429</v>
      </c>
      <c r="AG44" s="16">
        <f t="shared" si="88"/>
        <v>-4.9871423653998015</v>
      </c>
      <c r="AH44" s="15">
        <f t="shared" si="89"/>
        <v>36.406829217354982</v>
      </c>
    </row>
    <row r="45" spans="1:34" x14ac:dyDescent="0.2">
      <c r="A45" t="s">
        <v>34</v>
      </c>
      <c r="C45" s="1">
        <v>885</v>
      </c>
      <c r="D45" s="1">
        <v>7313</v>
      </c>
      <c r="E45" s="1">
        <v>18049</v>
      </c>
      <c r="F45" s="1">
        <v>22831</v>
      </c>
      <c r="G45" s="1">
        <v>27502.999999999996</v>
      </c>
      <c r="H45" s="1">
        <v>38340</v>
      </c>
      <c r="I45" s="5" t="s">
        <v>54</v>
      </c>
      <c r="J45" s="4" t="s">
        <v>56</v>
      </c>
      <c r="K45" s="1">
        <v>5881</v>
      </c>
      <c r="L45" s="1">
        <v>13175</v>
      </c>
      <c r="M45" s="1">
        <v>27135.000000000004</v>
      </c>
      <c r="N45" s="1">
        <v>39157</v>
      </c>
      <c r="O45" s="1">
        <v>51013</v>
      </c>
      <c r="P45" s="1">
        <v>43113</v>
      </c>
      <c r="Q45" s="9"/>
      <c r="S45" t="s">
        <v>34</v>
      </c>
      <c r="T45" s="4" t="s">
        <v>90</v>
      </c>
      <c r="U45" s="15">
        <f t="shared" si="78"/>
        <v>98.459771315198665</v>
      </c>
      <c r="V45" s="16">
        <f t="shared" si="79"/>
        <v>85.192459554133677</v>
      </c>
      <c r="W45" s="16">
        <f t="shared" si="80"/>
        <v>63.453945370239126</v>
      </c>
      <c r="X45" s="16">
        <f t="shared" si="81"/>
        <v>53.771235345333793</v>
      </c>
      <c r="Y45" s="16">
        <f t="shared" si="82"/>
        <v>44.31125599854213</v>
      </c>
      <c r="Z45" s="16">
        <f t="shared" si="83"/>
        <v>22.368234555652297</v>
      </c>
      <c r="AA45" s="5" t="s">
        <v>54</v>
      </c>
      <c r="AB45" s="12" t="s">
        <v>56</v>
      </c>
      <c r="AC45" s="16">
        <f t="shared" si="84"/>
        <v>88.092008018304412</v>
      </c>
      <c r="AD45" s="16">
        <f t="shared" si="85"/>
        <v>73.322939235021366</v>
      </c>
      <c r="AE45" s="16">
        <f t="shared" si="86"/>
        <v>45.05639135804968</v>
      </c>
      <c r="AF45" s="16">
        <f t="shared" si="87"/>
        <v>20.713953064571651</v>
      </c>
      <c r="AG45" s="16">
        <f t="shared" si="88"/>
        <v>-3.292364387389394</v>
      </c>
      <c r="AH45" s="15">
        <f t="shared" si="89"/>
        <v>24.967368036338954</v>
      </c>
    </row>
    <row r="46" spans="1:34" x14ac:dyDescent="0.2">
      <c r="A46" t="s">
        <v>49</v>
      </c>
      <c r="C46" s="1">
        <v>978.99999999999989</v>
      </c>
      <c r="D46" s="1">
        <v>2524</v>
      </c>
      <c r="E46" s="1">
        <v>10627</v>
      </c>
      <c r="F46" s="1">
        <v>21355</v>
      </c>
      <c r="G46" s="1">
        <v>34083</v>
      </c>
      <c r="H46" s="1">
        <v>35478</v>
      </c>
      <c r="I46" s="5" t="s">
        <v>53</v>
      </c>
      <c r="J46" s="4" t="s">
        <v>56</v>
      </c>
      <c r="K46" s="1">
        <v>1246</v>
      </c>
      <c r="L46" s="1">
        <v>3052</v>
      </c>
      <c r="M46" s="1">
        <v>17149</v>
      </c>
      <c r="N46" s="1">
        <v>32865</v>
      </c>
      <c r="O46" s="1">
        <v>40656</v>
      </c>
      <c r="P46" s="1">
        <v>30745</v>
      </c>
      <c r="Q46" s="9"/>
      <c r="S46" t="s">
        <v>49</v>
      </c>
      <c r="T46" s="4" t="s">
        <v>90</v>
      </c>
      <c r="U46" s="15">
        <f t="shared" si="78"/>
        <v>98.296176404044616</v>
      </c>
      <c r="V46" s="16">
        <f t="shared" si="79"/>
        <v>94.88934334946444</v>
      </c>
      <c r="W46" s="16">
        <f t="shared" si="80"/>
        <v>78.482191669872634</v>
      </c>
      <c r="X46" s="16">
        <f t="shared" si="81"/>
        <v>56.75987608074999</v>
      </c>
      <c r="Y46" s="16">
        <f t="shared" si="82"/>
        <v>30.987911798651467</v>
      </c>
      <c r="Z46" s="16">
        <f t="shared" si="83"/>
        <v>28.163281835300786</v>
      </c>
      <c r="AA46" s="5" t="s">
        <v>53</v>
      </c>
      <c r="AB46" s="12" t="s">
        <v>56</v>
      </c>
      <c r="AC46" s="16">
        <f t="shared" si="84"/>
        <v>97.477068864276035</v>
      </c>
      <c r="AD46" s="16">
        <f t="shared" si="85"/>
        <v>93.820236094518805</v>
      </c>
      <c r="AE46" s="16">
        <f t="shared" si="86"/>
        <v>65.276287282078286</v>
      </c>
      <c r="AF46" s="16">
        <f t="shared" si="87"/>
        <v>33.454147852673785</v>
      </c>
      <c r="AG46" s="16">
        <f t="shared" si="88"/>
        <v>17.678741369186223</v>
      </c>
      <c r="AH46" s="15">
        <f t="shared" si="89"/>
        <v>46.492281452862038</v>
      </c>
    </row>
    <row r="47" spans="1:34" x14ac:dyDescent="0.2">
      <c r="A47" t="s">
        <v>25</v>
      </c>
      <c r="C47" s="1">
        <v>9318</v>
      </c>
      <c r="D47" s="1">
        <v>16473</v>
      </c>
      <c r="E47" s="1">
        <v>34243</v>
      </c>
      <c r="F47" s="1">
        <v>40672</v>
      </c>
      <c r="G47" s="1">
        <v>41705</v>
      </c>
      <c r="H47" s="1">
        <v>45737</v>
      </c>
      <c r="I47" s="5" t="s">
        <v>34</v>
      </c>
      <c r="J47" s="4" t="s">
        <v>23</v>
      </c>
      <c r="K47" s="1">
        <v>15078</v>
      </c>
      <c r="L47" s="1">
        <v>22340</v>
      </c>
      <c r="M47" s="1">
        <v>31314.999999999996</v>
      </c>
      <c r="N47" s="1">
        <v>37670</v>
      </c>
      <c r="O47" s="1">
        <v>52433.000000000007</v>
      </c>
      <c r="P47" s="1">
        <v>49908</v>
      </c>
      <c r="Q47" s="9"/>
      <c r="S47" t="s">
        <v>25</v>
      </c>
      <c r="T47" s="4" t="s">
        <v>90</v>
      </c>
      <c r="U47" s="15">
        <f t="shared" si="78"/>
        <v>83.783219339006948</v>
      </c>
      <c r="V47" s="16">
        <f t="shared" si="79"/>
        <v>66.645068540304138</v>
      </c>
      <c r="W47" s="16">
        <f t="shared" si="80"/>
        <v>30.663939903213393</v>
      </c>
      <c r="X47" s="16">
        <f t="shared" si="81"/>
        <v>17.646344179642416</v>
      </c>
      <c r="Y47" s="16">
        <f t="shared" si="82"/>
        <v>15.554700629720372</v>
      </c>
      <c r="Z47" s="16">
        <f t="shared" si="83"/>
        <v>7.3906088646809893</v>
      </c>
      <c r="AA47" s="5" t="s">
        <v>34</v>
      </c>
      <c r="AB47" s="12" t="s">
        <v>23</v>
      </c>
      <c r="AC47" s="16">
        <f t="shared" si="84"/>
        <v>69.469698503654811</v>
      </c>
      <c r="AD47" s="16">
        <f t="shared" si="85"/>
        <v>54.765424099459366</v>
      </c>
      <c r="AE47" s="16">
        <f t="shared" si="86"/>
        <v>36.592625589730098</v>
      </c>
      <c r="AF47" s="16">
        <f t="shared" si="87"/>
        <v>23.724866867799218</v>
      </c>
      <c r="AG47" s="16">
        <f t="shared" si="88"/>
        <v>-6.1676149594022869</v>
      </c>
      <c r="AH47" s="15">
        <f t="shared" si="89"/>
        <v>13.14154440557615</v>
      </c>
    </row>
    <row r="48" spans="1:34" x14ac:dyDescent="0.2">
      <c r="A48" t="s">
        <v>22</v>
      </c>
      <c r="C48" s="1">
        <v>14191.999999999998</v>
      </c>
      <c r="D48" s="1">
        <v>29319</v>
      </c>
      <c r="E48" s="1">
        <v>43048</v>
      </c>
      <c r="F48" s="1">
        <v>49659</v>
      </c>
      <c r="G48" s="1">
        <v>60720.000000000007</v>
      </c>
      <c r="H48" s="1">
        <v>61150</v>
      </c>
      <c r="I48" s="5" t="s">
        <v>44</v>
      </c>
      <c r="J48" s="4" t="s">
        <v>23</v>
      </c>
      <c r="K48" s="1">
        <v>2158</v>
      </c>
      <c r="L48" s="1">
        <v>3822.9999999999995</v>
      </c>
      <c r="M48" s="1">
        <v>14090</v>
      </c>
      <c r="N48" s="1">
        <v>39571</v>
      </c>
      <c r="O48" s="1">
        <v>49419</v>
      </c>
      <c r="P48" s="1">
        <v>42922</v>
      </c>
      <c r="Q48" s="9"/>
      <c r="S48" t="s">
        <v>22</v>
      </c>
      <c r="T48" s="4" t="s">
        <v>90</v>
      </c>
      <c r="U48" s="15">
        <f t="shared" si="78"/>
        <v>75.300649158530433</v>
      </c>
      <c r="V48" s="15">
        <f t="shared" ref="V48" si="90">(57459-D48)/57459*100</f>
        <v>48.974051062496734</v>
      </c>
      <c r="W48" s="15">
        <f t="shared" ref="W48" si="91">(57459-E48)/57459*100</f>
        <v>25.080492177030578</v>
      </c>
      <c r="X48" s="15">
        <f t="shared" ref="X48" si="92">(57459-F48)/57459*100</f>
        <v>13.57489688299483</v>
      </c>
      <c r="Y48" s="15">
        <f t="shared" ref="Y48" si="93">(57459-G48)/57459*100</f>
        <v>-5.6753511199290054</v>
      </c>
      <c r="Z48" s="15">
        <f t="shared" ref="Z48" si="94">(57459-H48)/57459*100</f>
        <v>-6.4237108198889645</v>
      </c>
      <c r="AA48" s="5" t="s">
        <v>44</v>
      </c>
      <c r="AB48" s="12" t="s">
        <v>23</v>
      </c>
      <c r="AC48" s="15">
        <f t="shared" ref="AC48" si="95">(57459-K48)/57459*100</f>
        <v>96.244278529038098</v>
      </c>
      <c r="AD48" s="15">
        <f t="shared" ref="AD48" si="96">(57459-L48)/57459*100</f>
        <v>93.346560155937269</v>
      </c>
      <c r="AE48" s="15">
        <f t="shared" ref="AE48" si="97">(57459-M48)/57459*100</f>
        <v>75.478167040846529</v>
      </c>
      <c r="AF48" s="15">
        <f t="shared" ref="AF48" si="98">(57459-N48)/57459*100</f>
        <v>31.131763518334814</v>
      </c>
      <c r="AG48" s="15">
        <f t="shared" ref="AG48" si="99">(57459-O48)/57459*100</f>
        <v>13.99258601785621</v>
      </c>
      <c r="AH48" s="15">
        <f t="shared" si="89"/>
        <v>25.299778972832804</v>
      </c>
    </row>
    <row r="49" spans="1:34" x14ac:dyDescent="0.2">
      <c r="T49" s="4"/>
      <c r="AA49" s="5"/>
      <c r="AB49" s="12"/>
    </row>
    <row r="50" spans="1:34" x14ac:dyDescent="0.2">
      <c r="T50" s="4"/>
      <c r="AA50" s="5"/>
      <c r="AB50" s="12"/>
    </row>
    <row r="51" spans="1:34" x14ac:dyDescent="0.2">
      <c r="T51" s="4"/>
      <c r="AA51" s="5"/>
      <c r="AB51" s="12"/>
    </row>
    <row r="52" spans="1:34" x14ac:dyDescent="0.2">
      <c r="A52" t="s">
        <v>5</v>
      </c>
      <c r="C52" s="3">
        <v>50</v>
      </c>
      <c r="D52" s="3">
        <v>150</v>
      </c>
      <c r="E52">
        <f>D52*3</f>
        <v>450</v>
      </c>
      <c r="F52">
        <f t="shared" ref="F52:H52" si="100">E52*3</f>
        <v>1350</v>
      </c>
      <c r="G52">
        <f t="shared" si="100"/>
        <v>4050</v>
      </c>
      <c r="H52">
        <f t="shared" si="100"/>
        <v>12150</v>
      </c>
      <c r="K52" s="3">
        <v>50</v>
      </c>
      <c r="L52" s="3">
        <v>150</v>
      </c>
      <c r="M52">
        <f>L52*3</f>
        <v>450</v>
      </c>
      <c r="N52">
        <f t="shared" ref="N52:P52" si="101">M52*3</f>
        <v>1350</v>
      </c>
      <c r="O52">
        <f t="shared" si="101"/>
        <v>4050</v>
      </c>
      <c r="P52">
        <f t="shared" si="101"/>
        <v>12150</v>
      </c>
      <c r="S52" t="s">
        <v>5</v>
      </c>
      <c r="T52" s="4"/>
      <c r="U52" s="3">
        <v>50</v>
      </c>
      <c r="V52" s="3">
        <v>150</v>
      </c>
      <c r="W52">
        <f>V52*3</f>
        <v>450</v>
      </c>
      <c r="X52">
        <f t="shared" ref="X52:Z52" si="102">W52*3</f>
        <v>1350</v>
      </c>
      <c r="Y52">
        <f t="shared" si="102"/>
        <v>4050</v>
      </c>
      <c r="Z52">
        <f t="shared" si="102"/>
        <v>12150</v>
      </c>
      <c r="AA52" s="5"/>
      <c r="AB52" s="12"/>
      <c r="AC52" s="3">
        <v>50</v>
      </c>
      <c r="AD52" s="3">
        <v>150</v>
      </c>
      <c r="AE52">
        <f>AD52*3</f>
        <v>450</v>
      </c>
      <c r="AF52">
        <f t="shared" ref="AF52:AH52" si="103">AE52*3</f>
        <v>1350</v>
      </c>
      <c r="AG52">
        <f t="shared" si="103"/>
        <v>4050</v>
      </c>
      <c r="AH52">
        <f t="shared" si="103"/>
        <v>12150</v>
      </c>
    </row>
    <row r="53" spans="1:34" x14ac:dyDescent="0.2">
      <c r="A53" t="s">
        <v>53</v>
      </c>
      <c r="B53" s="4" t="s">
        <v>57</v>
      </c>
      <c r="C53" s="1">
        <v>2221</v>
      </c>
      <c r="D53" s="1">
        <v>8457</v>
      </c>
      <c r="E53" s="1">
        <v>18722</v>
      </c>
      <c r="F53" s="1">
        <v>36327</v>
      </c>
      <c r="G53" s="1">
        <v>49556</v>
      </c>
      <c r="H53" s="1">
        <v>42085</v>
      </c>
      <c r="I53" s="5" t="s">
        <v>12</v>
      </c>
      <c r="K53" s="1">
        <v>75031</v>
      </c>
      <c r="L53" s="1">
        <v>70603</v>
      </c>
      <c r="M53" s="1">
        <v>68357</v>
      </c>
      <c r="N53" s="1">
        <v>67733</v>
      </c>
      <c r="O53" s="1">
        <v>68803</v>
      </c>
      <c r="P53" s="1">
        <v>66186</v>
      </c>
      <c r="Q53" s="10">
        <f>AVERAGE(K53:P53)</f>
        <v>69452.166666666672</v>
      </c>
      <c r="S53" t="s">
        <v>53</v>
      </c>
      <c r="T53" s="4" t="s">
        <v>91</v>
      </c>
      <c r="U53" s="17">
        <f>(69452-C53)/69452*100</f>
        <v>96.802107930657144</v>
      </c>
      <c r="V53" s="17">
        <f t="shared" ref="V53:Z53" si="104">(69452-D53)/69452*100</f>
        <v>87.823244830962395</v>
      </c>
      <c r="W53" s="17">
        <f t="shared" si="104"/>
        <v>73.043252894085114</v>
      </c>
      <c r="X53" s="17">
        <f t="shared" si="104"/>
        <v>47.694810804584456</v>
      </c>
      <c r="Y53" s="17">
        <f t="shared" si="104"/>
        <v>28.647123192996602</v>
      </c>
      <c r="Z53" s="17">
        <f t="shared" si="104"/>
        <v>39.404192823820765</v>
      </c>
      <c r="AA53" s="5" t="s">
        <v>12</v>
      </c>
      <c r="AB53" s="12"/>
      <c r="AC53" s="1"/>
      <c r="AD53" s="1"/>
      <c r="AE53" s="1"/>
      <c r="AF53" s="1"/>
      <c r="AG53" s="1"/>
      <c r="AH53" s="1"/>
    </row>
    <row r="54" spans="1:34" x14ac:dyDescent="0.2">
      <c r="A54" t="s">
        <v>44</v>
      </c>
      <c r="B54" s="4" t="s">
        <v>57</v>
      </c>
      <c r="C54" s="1">
        <v>533</v>
      </c>
      <c r="D54" s="1">
        <v>4373</v>
      </c>
      <c r="E54" s="1">
        <v>13585</v>
      </c>
      <c r="F54" s="1">
        <v>32191.000000000004</v>
      </c>
      <c r="G54" s="1">
        <v>38451</v>
      </c>
      <c r="H54" s="1">
        <v>44162</v>
      </c>
      <c r="I54" s="5" t="s">
        <v>12</v>
      </c>
      <c r="K54" s="1">
        <v>64617.999999999993</v>
      </c>
      <c r="L54" s="1">
        <v>54788</v>
      </c>
      <c r="M54" s="1">
        <v>53232.000000000007</v>
      </c>
      <c r="N54" s="1">
        <v>61570.000000000007</v>
      </c>
      <c r="O54" s="1">
        <v>69466</v>
      </c>
      <c r="P54" s="1"/>
      <c r="Q54" s="14">
        <f>AVERAGE(K54:P54)</f>
        <v>60734.8</v>
      </c>
      <c r="S54" t="s">
        <v>44</v>
      </c>
      <c r="T54" s="4" t="s">
        <v>57</v>
      </c>
      <c r="U54" s="17">
        <f t="shared" ref="U54:U60" si="105">(69452-C54)/69452*100</f>
        <v>99.232563497091519</v>
      </c>
      <c r="V54" s="16">
        <f>(60735-D54)/60735*100</f>
        <v>92.799868280233795</v>
      </c>
      <c r="W54" s="16">
        <f t="shared" ref="W54:W59" si="106">(60735-E54)/60735*100</f>
        <v>77.632337202601462</v>
      </c>
      <c r="X54" s="16">
        <f t="shared" ref="X54:X59" si="107">(60735-F54)/60735*100</f>
        <v>46.997612579237661</v>
      </c>
      <c r="Y54" s="16">
        <f t="shared" ref="Y54:Y59" si="108">(60735-G54)/60735*100</f>
        <v>36.690540874289951</v>
      </c>
      <c r="Z54" s="16">
        <f t="shared" ref="Z54:Z59" si="109">(60735-H54)/60735*100</f>
        <v>27.287396064871984</v>
      </c>
      <c r="AA54" s="5" t="s">
        <v>12</v>
      </c>
      <c r="AB54" s="12"/>
      <c r="AC54" s="1"/>
      <c r="AD54" s="1"/>
      <c r="AE54" s="1"/>
      <c r="AF54" s="1"/>
      <c r="AG54" s="1"/>
      <c r="AH54" s="1"/>
    </row>
    <row r="55" spans="1:34" x14ac:dyDescent="0.2">
      <c r="A55" t="s">
        <v>59</v>
      </c>
      <c r="B55" s="4" t="s">
        <v>57</v>
      </c>
      <c r="C55" s="1">
        <v>9568</v>
      </c>
      <c r="D55" s="1">
        <v>16455</v>
      </c>
      <c r="E55" s="1">
        <v>22895</v>
      </c>
      <c r="F55" s="1">
        <v>35516</v>
      </c>
      <c r="G55" s="1">
        <v>39635</v>
      </c>
      <c r="H55" s="1">
        <v>39242</v>
      </c>
      <c r="I55" s="5" t="s">
        <v>32</v>
      </c>
      <c r="K55" s="1">
        <v>25993</v>
      </c>
      <c r="L55" s="1">
        <v>41460</v>
      </c>
      <c r="M55" s="1">
        <v>49374</v>
      </c>
      <c r="N55" s="1">
        <v>45430</v>
      </c>
      <c r="O55" s="1">
        <v>61878</v>
      </c>
      <c r="P55" s="1">
        <v>76603</v>
      </c>
      <c r="Q55" s="9"/>
      <c r="S55" t="s">
        <v>59</v>
      </c>
      <c r="T55" s="4" t="s">
        <v>57</v>
      </c>
      <c r="U55" s="17">
        <f t="shared" si="105"/>
        <v>86.22357887461844</v>
      </c>
      <c r="V55" s="16">
        <f t="shared" ref="V55:V59" si="110">(60735-D55)/60735*100</f>
        <v>72.906890590269199</v>
      </c>
      <c r="W55" s="16">
        <f t="shared" si="106"/>
        <v>62.303449411377301</v>
      </c>
      <c r="X55" s="16">
        <f t="shared" si="107"/>
        <v>41.523009796657611</v>
      </c>
      <c r="Y55" s="16">
        <f t="shared" si="108"/>
        <v>34.741088334568204</v>
      </c>
      <c r="Z55" s="16">
        <f t="shared" si="109"/>
        <v>35.388161686013007</v>
      </c>
      <c r="AA55" s="5" t="s">
        <v>32</v>
      </c>
      <c r="AB55" s="12" t="s">
        <v>91</v>
      </c>
      <c r="AC55" s="16">
        <f t="shared" ref="AC55:AC59" si="111">(60735-K55)/60735*100</f>
        <v>57.202601465382394</v>
      </c>
      <c r="AD55" s="16">
        <f t="shared" ref="AD55:AD59" si="112">(60735-L55)/60735*100</f>
        <v>31.736231168189676</v>
      </c>
      <c r="AE55" s="16">
        <f t="shared" ref="AE55:AE59" si="113">(60735-M55)/60735*100</f>
        <v>18.705853297110398</v>
      </c>
      <c r="AF55" s="16">
        <f t="shared" ref="AF55:AF59" si="114">(60735-N55)/60735*100</f>
        <v>25.199637770642958</v>
      </c>
      <c r="AG55" s="16">
        <f t="shared" ref="AG55:AG59" si="115">(60735-O55)/60735*100</f>
        <v>-1.8819461595455667</v>
      </c>
      <c r="AH55" s="17">
        <f t="shared" ref="AH55:AH60" si="116">(69452-P55)/69452*100</f>
        <v>-10.296319760410068</v>
      </c>
    </row>
    <row r="56" spans="1:34" x14ac:dyDescent="0.2">
      <c r="A56" t="s">
        <v>24</v>
      </c>
      <c r="B56" s="4" t="s">
        <v>57</v>
      </c>
      <c r="C56" s="1">
        <v>2163</v>
      </c>
      <c r="D56" s="1">
        <v>14082</v>
      </c>
      <c r="E56" s="1">
        <v>28070</v>
      </c>
      <c r="F56" s="1">
        <v>39890</v>
      </c>
      <c r="G56" s="1">
        <v>50263</v>
      </c>
      <c r="H56" s="1">
        <v>50389</v>
      </c>
      <c r="I56" s="5" t="s">
        <v>44</v>
      </c>
      <c r="K56" s="1">
        <v>767</v>
      </c>
      <c r="L56" s="1">
        <v>4255</v>
      </c>
      <c r="M56" s="1">
        <v>13433.000000000002</v>
      </c>
      <c r="N56" s="1">
        <v>29475</v>
      </c>
      <c r="O56" s="1">
        <v>39771</v>
      </c>
      <c r="P56" s="1">
        <v>72895</v>
      </c>
      <c r="Q56" s="9"/>
      <c r="S56" t="s">
        <v>24</v>
      </c>
      <c r="T56" s="4" t="s">
        <v>57</v>
      </c>
      <c r="U56" s="17">
        <f t="shared" si="105"/>
        <v>96.885618844669693</v>
      </c>
      <c r="V56" s="16">
        <f t="shared" si="110"/>
        <v>76.814028155100019</v>
      </c>
      <c r="W56" s="16">
        <f t="shared" si="106"/>
        <v>53.782827035482015</v>
      </c>
      <c r="X56" s="16">
        <f t="shared" si="107"/>
        <v>34.32123157981394</v>
      </c>
      <c r="Y56" s="16">
        <f t="shared" si="108"/>
        <v>17.242117395241625</v>
      </c>
      <c r="Z56" s="16">
        <f t="shared" si="109"/>
        <v>17.034658763480696</v>
      </c>
      <c r="AA56" s="5" t="s">
        <v>44</v>
      </c>
      <c r="AB56" s="12" t="s">
        <v>91</v>
      </c>
      <c r="AC56" s="16">
        <f t="shared" si="111"/>
        <v>98.73713674158229</v>
      </c>
      <c r="AD56" s="16">
        <f t="shared" si="112"/>
        <v>92.994154935374993</v>
      </c>
      <c r="AE56" s="16">
        <f t="shared" si="113"/>
        <v>77.882604758376544</v>
      </c>
      <c r="AF56" s="16">
        <f t="shared" si="114"/>
        <v>51.469498641639909</v>
      </c>
      <c r="AG56" s="16">
        <f t="shared" si="115"/>
        <v>34.517164732032604</v>
      </c>
      <c r="AH56" s="17">
        <f t="shared" si="116"/>
        <v>-4.957380636986696</v>
      </c>
    </row>
    <row r="57" spans="1:34" x14ac:dyDescent="0.2">
      <c r="A57" t="s">
        <v>41</v>
      </c>
      <c r="B57" s="4" t="s">
        <v>57</v>
      </c>
      <c r="C57" s="1">
        <v>27530</v>
      </c>
      <c r="D57" s="1">
        <v>24907</v>
      </c>
      <c r="E57" s="1">
        <v>36977</v>
      </c>
      <c r="F57" s="1">
        <v>40382</v>
      </c>
      <c r="G57" s="1">
        <v>33311</v>
      </c>
      <c r="H57" s="1">
        <v>43772</v>
      </c>
      <c r="K57" s="1">
        <v>315</v>
      </c>
      <c r="L57" s="1">
        <v>519</v>
      </c>
      <c r="M57" s="1">
        <v>1279</v>
      </c>
      <c r="N57" s="1">
        <v>8131</v>
      </c>
      <c r="O57" s="1">
        <v>27077</v>
      </c>
      <c r="P57" s="1">
        <v>55179.999999999993</v>
      </c>
      <c r="Q57" s="9"/>
      <c r="S57" t="s">
        <v>41</v>
      </c>
      <c r="T57" s="4" t="s">
        <v>57</v>
      </c>
      <c r="U57" s="17">
        <f t="shared" si="105"/>
        <v>60.36111271093705</v>
      </c>
      <c r="V57" s="16">
        <f t="shared" si="110"/>
        <v>58.990697291512305</v>
      </c>
      <c r="W57" s="16">
        <f t="shared" si="106"/>
        <v>39.117477566477319</v>
      </c>
      <c r="X57" s="16">
        <f t="shared" si="107"/>
        <v>33.511155017699842</v>
      </c>
      <c r="Y57" s="16">
        <f t="shared" si="108"/>
        <v>45.153535852473865</v>
      </c>
      <c r="Z57" s="16">
        <f t="shared" si="109"/>
        <v>27.929529925084385</v>
      </c>
      <c r="AA57" s="5" t="s">
        <v>98</v>
      </c>
      <c r="AB57" s="12" t="s">
        <v>91</v>
      </c>
      <c r="AC57" s="16">
        <f t="shared" si="111"/>
        <v>99.481353420597671</v>
      </c>
      <c r="AD57" s="16">
        <f t="shared" si="112"/>
        <v>99.145468016794268</v>
      </c>
      <c r="AE57" s="16">
        <f t="shared" si="113"/>
        <v>97.89413023791883</v>
      </c>
      <c r="AF57" s="16">
        <f t="shared" si="114"/>
        <v>86.612332263110233</v>
      </c>
      <c r="AG57" s="16">
        <f t="shared" si="115"/>
        <v>55.417798633407422</v>
      </c>
      <c r="AH57" s="17">
        <f t="shared" si="116"/>
        <v>20.549444220468825</v>
      </c>
    </row>
    <row r="58" spans="1:34" x14ac:dyDescent="0.2">
      <c r="A58" t="s">
        <v>21</v>
      </c>
      <c r="B58" s="4" t="s">
        <v>57</v>
      </c>
      <c r="C58" s="1">
        <v>3091</v>
      </c>
      <c r="D58" s="1">
        <v>19820</v>
      </c>
      <c r="E58" s="1">
        <v>27297.000000000004</v>
      </c>
      <c r="F58" s="1">
        <v>40817</v>
      </c>
      <c r="G58" s="1">
        <v>36230</v>
      </c>
      <c r="H58" s="1">
        <v>52626</v>
      </c>
      <c r="K58" s="1">
        <v>330</v>
      </c>
      <c r="L58" s="1">
        <v>1607.9999999999998</v>
      </c>
      <c r="M58" s="1">
        <v>13141.999999999998</v>
      </c>
      <c r="N58" s="1">
        <v>38608</v>
      </c>
      <c r="O58" s="1">
        <v>55329</v>
      </c>
      <c r="P58" s="1">
        <v>76514</v>
      </c>
      <c r="Q58" s="9"/>
      <c r="S58" t="s">
        <v>21</v>
      </c>
      <c r="T58" s="4" t="s">
        <v>57</v>
      </c>
      <c r="U58" s="17">
        <f t="shared" si="105"/>
        <v>95.549444220468814</v>
      </c>
      <c r="V58" s="16">
        <f t="shared" si="110"/>
        <v>67.36642792459044</v>
      </c>
      <c r="W58" s="16">
        <f t="shared" si="106"/>
        <v>55.055569276364537</v>
      </c>
      <c r="X58" s="16">
        <f t="shared" si="107"/>
        <v>32.794928789001396</v>
      </c>
      <c r="Y58" s="16">
        <f t="shared" si="108"/>
        <v>40.347410883345681</v>
      </c>
      <c r="Z58" s="16">
        <f t="shared" si="109"/>
        <v>13.351444801185478</v>
      </c>
      <c r="AA58" s="13" t="s">
        <v>100</v>
      </c>
      <c r="AB58" s="12" t="s">
        <v>91</v>
      </c>
      <c r="AC58" s="16">
        <f t="shared" si="111"/>
        <v>99.456655964435654</v>
      </c>
      <c r="AD58" s="16">
        <f t="shared" si="112"/>
        <v>97.352432699431958</v>
      </c>
      <c r="AE58" s="16">
        <f t="shared" si="113"/>
        <v>78.361735407919653</v>
      </c>
      <c r="AF58" s="16">
        <f t="shared" si="114"/>
        <v>36.432040833127523</v>
      </c>
      <c r="AG58" s="16">
        <f t="shared" si="115"/>
        <v>8.9009632007903186</v>
      </c>
      <c r="AH58" s="17">
        <f t="shared" si="116"/>
        <v>-10.168173702701147</v>
      </c>
    </row>
    <row r="59" spans="1:34" x14ac:dyDescent="0.2">
      <c r="A59" t="s">
        <v>52</v>
      </c>
      <c r="B59" s="4" t="s">
        <v>57</v>
      </c>
      <c r="C59" s="1">
        <v>43785</v>
      </c>
      <c r="D59" s="1">
        <v>48257</v>
      </c>
      <c r="E59" s="1">
        <v>45522</v>
      </c>
      <c r="F59" s="1">
        <v>53675</v>
      </c>
      <c r="G59" s="1">
        <v>45112</v>
      </c>
      <c r="H59" s="1">
        <v>56182.000000000007</v>
      </c>
      <c r="I59" s="5" t="s">
        <v>54</v>
      </c>
      <c r="K59" s="1">
        <v>4443</v>
      </c>
      <c r="L59" s="1">
        <v>16909</v>
      </c>
      <c r="M59" s="1">
        <v>25447</v>
      </c>
      <c r="N59" s="1">
        <v>28791.000000000004</v>
      </c>
      <c r="O59" s="1">
        <v>55529.999999999993</v>
      </c>
      <c r="P59" s="1">
        <v>74413</v>
      </c>
      <c r="Q59" s="9"/>
      <c r="S59" t="s">
        <v>52</v>
      </c>
      <c r="T59" s="4" t="s">
        <v>57</v>
      </c>
      <c r="U59" s="17">
        <f t="shared" si="105"/>
        <v>36.956459137245865</v>
      </c>
      <c r="V59" s="16">
        <f t="shared" si="110"/>
        <v>20.544990532641805</v>
      </c>
      <c r="W59" s="16">
        <f t="shared" si="106"/>
        <v>25.048160039515931</v>
      </c>
      <c r="X59" s="16">
        <f t="shared" si="107"/>
        <v>11.624269366921874</v>
      </c>
      <c r="Y59" s="16">
        <f t="shared" si="108"/>
        <v>25.723223841277683</v>
      </c>
      <c r="Z59" s="16">
        <f t="shared" si="109"/>
        <v>7.4965011937103698</v>
      </c>
      <c r="AA59" s="5" t="s">
        <v>54</v>
      </c>
      <c r="AB59" s="12" t="s">
        <v>91</v>
      </c>
      <c r="AC59" s="16">
        <f t="shared" si="111"/>
        <v>92.684613484811067</v>
      </c>
      <c r="AD59" s="16">
        <f t="shared" si="112"/>
        <v>72.159380917098872</v>
      </c>
      <c r="AE59" s="16">
        <f t="shared" si="113"/>
        <v>58.101588869679752</v>
      </c>
      <c r="AF59" s="16">
        <f t="shared" si="114"/>
        <v>52.595702642627806</v>
      </c>
      <c r="AG59" s="16">
        <f t="shared" si="115"/>
        <v>8.5700172882193257</v>
      </c>
      <c r="AH59" s="17">
        <f t="shared" si="116"/>
        <v>-7.1430628347635778</v>
      </c>
    </row>
    <row r="60" spans="1:34" x14ac:dyDescent="0.2">
      <c r="A60" t="s">
        <v>58</v>
      </c>
      <c r="B60" s="4" t="s">
        <v>57</v>
      </c>
      <c r="C60" s="1">
        <v>7170</v>
      </c>
      <c r="D60" s="1">
        <v>20740</v>
      </c>
      <c r="E60" s="1">
        <v>29058</v>
      </c>
      <c r="F60" s="1">
        <v>50243</v>
      </c>
      <c r="G60" s="1">
        <v>49193</v>
      </c>
      <c r="H60" s="1">
        <v>58457.000000000007</v>
      </c>
      <c r="K60" s="1">
        <v>235</v>
      </c>
      <c r="L60" s="1">
        <v>304</v>
      </c>
      <c r="M60" s="1">
        <v>2300</v>
      </c>
      <c r="N60" s="1">
        <v>9844</v>
      </c>
      <c r="O60" s="1">
        <v>28192</v>
      </c>
      <c r="P60" s="1">
        <v>60508.000000000007</v>
      </c>
      <c r="Q60" s="9"/>
      <c r="S60" t="s">
        <v>92</v>
      </c>
      <c r="T60" s="4" t="s">
        <v>57</v>
      </c>
      <c r="U60" s="17">
        <f t="shared" si="105"/>
        <v>89.676323216034092</v>
      </c>
      <c r="V60" s="17">
        <f t="shared" ref="V60:Z60" si="117">(69452-D60)/69452*100</f>
        <v>70.13764902378621</v>
      </c>
      <c r="W60" s="17">
        <f t="shared" si="117"/>
        <v>58.161032079709727</v>
      </c>
      <c r="X60" s="17">
        <f t="shared" si="117"/>
        <v>27.657950814951331</v>
      </c>
      <c r="Y60" s="17">
        <f t="shared" si="117"/>
        <v>29.169786327247593</v>
      </c>
      <c r="Z60" s="17">
        <f t="shared" si="117"/>
        <v>15.83107757875942</v>
      </c>
      <c r="AA60" s="5" t="s">
        <v>99</v>
      </c>
      <c r="AB60" s="12" t="s">
        <v>91</v>
      </c>
      <c r="AC60" s="17">
        <f t="shared" ref="AC60:AG60" si="118">(69452-K60)/69452*100</f>
        <v>99.66163681391464</v>
      </c>
      <c r="AD60" s="17">
        <f t="shared" si="118"/>
        <v>99.562287623106599</v>
      </c>
      <c r="AE60" s="17">
        <f t="shared" si="118"/>
        <v>96.688360306398664</v>
      </c>
      <c r="AF60" s="17">
        <f t="shared" si="118"/>
        <v>85.826182111386288</v>
      </c>
      <c r="AG60" s="17">
        <f t="shared" si="118"/>
        <v>59.407936416517884</v>
      </c>
      <c r="AH60" s="17">
        <f t="shared" si="116"/>
        <v>12.877958878074056</v>
      </c>
    </row>
    <row r="61" spans="1:34" x14ac:dyDescent="0.2">
      <c r="T61" s="4"/>
      <c r="AA61" s="5"/>
      <c r="AB61" s="12"/>
    </row>
    <row r="62" spans="1:34" x14ac:dyDescent="0.2">
      <c r="A62" t="s">
        <v>4</v>
      </c>
      <c r="S62" t="s">
        <v>4</v>
      </c>
      <c r="T62" s="4"/>
      <c r="AA62" s="5"/>
      <c r="AB62" s="12"/>
    </row>
    <row r="63" spans="1:34" x14ac:dyDescent="0.2">
      <c r="C63" s="3">
        <v>50</v>
      </c>
      <c r="D63" s="3">
        <v>150</v>
      </c>
      <c r="E63">
        <f>D63*3</f>
        <v>450</v>
      </c>
      <c r="F63">
        <f t="shared" ref="F63:H63" si="119">E63*3</f>
        <v>1350</v>
      </c>
      <c r="G63">
        <f t="shared" si="119"/>
        <v>4050</v>
      </c>
      <c r="H63">
        <f t="shared" si="119"/>
        <v>12150</v>
      </c>
      <c r="K63" s="3">
        <v>50</v>
      </c>
      <c r="L63" s="3">
        <v>150</v>
      </c>
      <c r="M63">
        <f>L63*3</f>
        <v>450</v>
      </c>
      <c r="N63">
        <f t="shared" ref="N63:P63" si="120">M63*3</f>
        <v>1350</v>
      </c>
      <c r="O63">
        <f t="shared" si="120"/>
        <v>4050</v>
      </c>
      <c r="P63">
        <f t="shared" si="120"/>
        <v>12150</v>
      </c>
      <c r="T63" s="4"/>
      <c r="U63" s="3">
        <v>50</v>
      </c>
      <c r="V63" s="3">
        <v>150</v>
      </c>
      <c r="W63">
        <f>V63*3</f>
        <v>450</v>
      </c>
      <c r="X63">
        <f t="shared" ref="X63:Z63" si="121">W63*3</f>
        <v>1350</v>
      </c>
      <c r="Y63">
        <f t="shared" si="121"/>
        <v>4050</v>
      </c>
      <c r="Z63">
        <f t="shared" si="121"/>
        <v>12150</v>
      </c>
      <c r="AA63" s="5"/>
      <c r="AB63" s="12"/>
      <c r="AC63" s="3">
        <v>50</v>
      </c>
      <c r="AD63" s="3">
        <v>150</v>
      </c>
      <c r="AE63">
        <f>AD63*3</f>
        <v>450</v>
      </c>
      <c r="AF63">
        <f t="shared" ref="AF63:AH63" si="122">AE63*3</f>
        <v>1350</v>
      </c>
      <c r="AG63">
        <f t="shared" si="122"/>
        <v>4050</v>
      </c>
      <c r="AH63">
        <f t="shared" si="122"/>
        <v>12150</v>
      </c>
    </row>
    <row r="64" spans="1:34" x14ac:dyDescent="0.2">
      <c r="A64" t="s">
        <v>60</v>
      </c>
      <c r="B64" s="4" t="s">
        <v>61</v>
      </c>
      <c r="C64" s="1">
        <v>28519</v>
      </c>
      <c r="D64" s="1">
        <v>39079</v>
      </c>
      <c r="E64" s="1">
        <v>45883</v>
      </c>
      <c r="F64" s="1">
        <v>50747</v>
      </c>
      <c r="G64" s="1">
        <v>55360</v>
      </c>
      <c r="H64" s="1">
        <v>70041</v>
      </c>
      <c r="I64" s="5" t="s">
        <v>12</v>
      </c>
      <c r="K64" s="1">
        <v>61704.999999999993</v>
      </c>
      <c r="L64" s="1">
        <v>69796</v>
      </c>
      <c r="M64" s="1">
        <v>69912</v>
      </c>
      <c r="N64" s="1">
        <v>73927</v>
      </c>
      <c r="O64" s="1">
        <v>82965</v>
      </c>
      <c r="P64" s="1">
        <v>52599</v>
      </c>
      <c r="Q64" s="10">
        <f>AVERAGE(K64:P64)</f>
        <v>68484</v>
      </c>
      <c r="S64" t="s">
        <v>60</v>
      </c>
      <c r="T64" s="4" t="s">
        <v>61</v>
      </c>
      <c r="U64" s="17">
        <f>(68484-C64)/68484*100</f>
        <v>58.35669645464634</v>
      </c>
      <c r="V64" s="17">
        <f t="shared" ref="V64:Z64" si="123">(68484-D64)/68484*100</f>
        <v>42.937036388061443</v>
      </c>
      <c r="W64" s="17">
        <f t="shared" si="123"/>
        <v>33.001869049705043</v>
      </c>
      <c r="X64" s="17">
        <f t="shared" si="123"/>
        <v>25.899480170550788</v>
      </c>
      <c r="Y64" s="17">
        <f t="shared" si="123"/>
        <v>19.163600256994336</v>
      </c>
      <c r="Z64" s="17">
        <f t="shared" si="123"/>
        <v>-2.2735237427720345</v>
      </c>
      <c r="AA64" s="5" t="s">
        <v>12</v>
      </c>
      <c r="AB64" s="12"/>
      <c r="AC64" s="1"/>
      <c r="AD64" s="1"/>
      <c r="AE64" s="1"/>
      <c r="AF64" s="1"/>
      <c r="AG64" s="1"/>
      <c r="AH64" s="1"/>
    </row>
    <row r="65" spans="1:34" x14ac:dyDescent="0.2">
      <c r="A65" t="s">
        <v>31</v>
      </c>
      <c r="C65" s="1">
        <v>4990</v>
      </c>
      <c r="D65" s="1">
        <v>14881</v>
      </c>
      <c r="E65" s="1">
        <v>28414</v>
      </c>
      <c r="F65" s="1">
        <v>38168</v>
      </c>
      <c r="G65" s="1">
        <v>44449</v>
      </c>
      <c r="H65" s="1">
        <v>35276</v>
      </c>
      <c r="I65" s="5" t="s">
        <v>12</v>
      </c>
      <c r="K65" s="1">
        <v>50215</v>
      </c>
      <c r="L65" s="1">
        <v>49758</v>
      </c>
      <c r="M65" s="1">
        <v>49181</v>
      </c>
      <c r="N65" s="1">
        <v>44834</v>
      </c>
      <c r="O65" s="1">
        <v>48036</v>
      </c>
      <c r="P65" s="1"/>
      <c r="Q65" s="14">
        <f>AVERAGE(K65:P65)</f>
        <v>48404.800000000003</v>
      </c>
      <c r="S65" t="s">
        <v>31</v>
      </c>
      <c r="T65" s="4" t="s">
        <v>61</v>
      </c>
      <c r="U65" s="17">
        <f t="shared" ref="U65:U71" si="124">(68484-C65)/68484*100</f>
        <v>92.713626540505814</v>
      </c>
      <c r="V65" s="16">
        <f>(49445-D65)/49445*100</f>
        <v>69.903933663666692</v>
      </c>
      <c r="W65" s="16">
        <f t="shared" ref="W65:W70" si="125">(49445-E65)/49445*100</f>
        <v>42.534128830013145</v>
      </c>
      <c r="X65" s="16">
        <f t="shared" ref="X65:X70" si="126">(49445-F65)/49445*100</f>
        <v>22.807159470118314</v>
      </c>
      <c r="Y65" s="16">
        <f t="shared" ref="Y65:Y70" si="127">(49445-G65)/49445*100</f>
        <v>10.104156133077156</v>
      </c>
      <c r="Z65" s="16">
        <f t="shared" ref="Z65:Z70" si="128">(49445-H65)/49445*100</f>
        <v>28.656082515926791</v>
      </c>
      <c r="AA65" s="5" t="s">
        <v>12</v>
      </c>
      <c r="AB65" s="12"/>
      <c r="AC65" s="1"/>
      <c r="AD65" s="1"/>
      <c r="AE65" s="1"/>
      <c r="AF65" s="1"/>
      <c r="AG65" s="1"/>
      <c r="AH65" s="1"/>
    </row>
    <row r="66" spans="1:34" x14ac:dyDescent="0.2">
      <c r="C66" s="1">
        <v>5991</v>
      </c>
      <c r="D66" s="1">
        <v>13149</v>
      </c>
      <c r="E66" s="1">
        <v>14422</v>
      </c>
      <c r="F66" s="1">
        <v>23563</v>
      </c>
      <c r="G66" s="1">
        <v>38018</v>
      </c>
      <c r="H66" s="1">
        <v>38062</v>
      </c>
      <c r="I66" s="5" t="s">
        <v>67</v>
      </c>
      <c r="J66" s="4" t="s">
        <v>68</v>
      </c>
      <c r="K66" s="1">
        <v>942</v>
      </c>
      <c r="L66" s="1">
        <v>4884</v>
      </c>
      <c r="M66" s="1">
        <v>18045</v>
      </c>
      <c r="N66" s="1">
        <v>27112</v>
      </c>
      <c r="O66" s="1">
        <v>42091</v>
      </c>
      <c r="P66" s="1">
        <v>49621</v>
      </c>
      <c r="Q66" s="9"/>
      <c r="S66" t="s">
        <v>20</v>
      </c>
      <c r="T66" s="4" t="s">
        <v>93</v>
      </c>
      <c r="U66" s="17">
        <f t="shared" si="124"/>
        <v>91.251971263360787</v>
      </c>
      <c r="V66" s="16">
        <f t="shared" ref="V66:V70" si="129">(49445-D66)/49445*100</f>
        <v>73.406815653756695</v>
      </c>
      <c r="W66" s="16">
        <f t="shared" si="125"/>
        <v>70.832237840024277</v>
      </c>
      <c r="X66" s="16">
        <f t="shared" si="126"/>
        <v>52.345029831125487</v>
      </c>
      <c r="Y66" s="16">
        <f t="shared" si="127"/>
        <v>23.110526848012945</v>
      </c>
      <c r="Z66" s="16">
        <f t="shared" si="128"/>
        <v>23.021539083830518</v>
      </c>
      <c r="AA66" s="5" t="s">
        <v>67</v>
      </c>
      <c r="AB66" s="12" t="s">
        <v>97</v>
      </c>
      <c r="AC66" s="16">
        <f t="shared" ref="AC66:AC70" si="130">(49445-K66)/49445*100</f>
        <v>98.094852866821725</v>
      </c>
      <c r="AD66" s="16">
        <f t="shared" ref="AD66:AD70" si="131">(49445-L66)/49445*100</f>
        <v>90.122358175750833</v>
      </c>
      <c r="AE66" s="16">
        <f t="shared" ref="AE66:AE70" si="132">(49445-M66)/49445*100</f>
        <v>63.504904439275968</v>
      </c>
      <c r="AF66" s="16">
        <f t="shared" ref="AF66:AF70" si="133">(49445-N66)/49445*100</f>
        <v>45.167357670138536</v>
      </c>
      <c r="AG66" s="16">
        <f t="shared" ref="AG66:AG70" si="134">(49445-O66)/49445*100</f>
        <v>14.873091313580748</v>
      </c>
      <c r="AH66" s="17">
        <f t="shared" ref="AH66:AH70" si="135">(68484-P66)/68484*100</f>
        <v>27.543659832953683</v>
      </c>
    </row>
    <row r="67" spans="1:34" x14ac:dyDescent="0.2">
      <c r="A67" t="s">
        <v>54</v>
      </c>
      <c r="C67" s="1">
        <v>73146</v>
      </c>
      <c r="D67" s="1">
        <v>50372</v>
      </c>
      <c r="E67" s="1">
        <v>48627</v>
      </c>
      <c r="F67" s="1">
        <v>48940</v>
      </c>
      <c r="G67" s="1">
        <v>47500</v>
      </c>
      <c r="H67" s="1">
        <v>41532</v>
      </c>
      <c r="I67" s="5" t="s">
        <v>66</v>
      </c>
      <c r="J67" s="4" t="s">
        <v>61</v>
      </c>
      <c r="K67" s="1">
        <v>1798</v>
      </c>
      <c r="L67" s="1">
        <v>8232</v>
      </c>
      <c r="M67" s="1">
        <v>27351</v>
      </c>
      <c r="N67" s="1">
        <v>39070</v>
      </c>
      <c r="O67" s="1">
        <v>50339</v>
      </c>
      <c r="P67" s="1">
        <v>46160</v>
      </c>
      <c r="Q67" s="9"/>
      <c r="S67" t="s">
        <v>54</v>
      </c>
      <c r="T67" s="4" t="s">
        <v>94</v>
      </c>
      <c r="U67" s="17">
        <f t="shared" si="124"/>
        <v>-6.8074294725775362</v>
      </c>
      <c r="V67" s="16">
        <f t="shared" si="129"/>
        <v>-1.8748103953888158</v>
      </c>
      <c r="W67" s="16">
        <f t="shared" si="125"/>
        <v>1.6543634341187177</v>
      </c>
      <c r="X67" s="16">
        <f t="shared" si="126"/>
        <v>1.0213368389119224</v>
      </c>
      <c r="Y67" s="16">
        <f t="shared" si="127"/>
        <v>3.9336636667003737</v>
      </c>
      <c r="Z67" s="16">
        <f t="shared" si="128"/>
        <v>16.003640408534736</v>
      </c>
      <c r="AA67" s="5" t="s">
        <v>64</v>
      </c>
      <c r="AB67" s="12" t="s">
        <v>61</v>
      </c>
      <c r="AC67" s="16">
        <f t="shared" si="130"/>
        <v>96.36363636363636</v>
      </c>
      <c r="AD67" s="16">
        <f t="shared" si="131"/>
        <v>83.351198301142688</v>
      </c>
      <c r="AE67" s="16">
        <f t="shared" si="132"/>
        <v>44.683992314693093</v>
      </c>
      <c r="AF67" s="16">
        <f t="shared" si="133"/>
        <v>20.982910304378603</v>
      </c>
      <c r="AG67" s="16">
        <f t="shared" si="134"/>
        <v>-1.8080695722519973</v>
      </c>
      <c r="AH67" s="17">
        <f t="shared" si="135"/>
        <v>32.597395011973603</v>
      </c>
    </row>
    <row r="68" spans="1:34" x14ac:dyDescent="0.2">
      <c r="C68" s="1">
        <v>1096</v>
      </c>
      <c r="D68" s="1">
        <v>3296</v>
      </c>
      <c r="E68" s="1">
        <v>5600</v>
      </c>
      <c r="F68" s="1">
        <v>13916</v>
      </c>
      <c r="G68" s="1">
        <v>19699</v>
      </c>
      <c r="H68" s="1">
        <v>32591.000000000004</v>
      </c>
      <c r="I68" s="5" t="s">
        <v>65</v>
      </c>
      <c r="J68" s="4" t="s">
        <v>61</v>
      </c>
      <c r="K68" s="1">
        <v>948</v>
      </c>
      <c r="L68" s="1">
        <v>1437</v>
      </c>
      <c r="M68" s="1">
        <v>3933</v>
      </c>
      <c r="N68" s="1">
        <v>12289</v>
      </c>
      <c r="O68" s="1">
        <v>20640</v>
      </c>
      <c r="P68" s="1">
        <v>38933</v>
      </c>
      <c r="Q68" s="9"/>
      <c r="S68" t="s">
        <v>20</v>
      </c>
      <c r="T68" s="4" t="s">
        <v>23</v>
      </c>
      <c r="U68" s="17">
        <f t="shared" si="124"/>
        <v>98.399626190058981</v>
      </c>
      <c r="V68" s="16">
        <f t="shared" si="129"/>
        <v>93.334007483061981</v>
      </c>
      <c r="W68" s="16">
        <f t="shared" si="125"/>
        <v>88.674284558600476</v>
      </c>
      <c r="X68" s="16">
        <f t="shared" si="126"/>
        <v>71.855597128122156</v>
      </c>
      <c r="Y68" s="16">
        <f t="shared" si="127"/>
        <v>60.159773485691169</v>
      </c>
      <c r="Z68" s="16">
        <f t="shared" si="128"/>
        <v>34.086358580240663</v>
      </c>
      <c r="AA68" s="5" t="s">
        <v>65</v>
      </c>
      <c r="AB68" s="12" t="s">
        <v>61</v>
      </c>
      <c r="AC68" s="16">
        <f t="shared" si="130"/>
        <v>98.082718171705935</v>
      </c>
      <c r="AD68" s="16">
        <f t="shared" si="131"/>
        <v>97.09374051976944</v>
      </c>
      <c r="AE68" s="16">
        <f t="shared" si="132"/>
        <v>92.045707351602786</v>
      </c>
      <c r="AF68" s="16">
        <f t="shared" si="133"/>
        <v>75.14612195368592</v>
      </c>
      <c r="AG68" s="16">
        <f t="shared" si="134"/>
        <v>58.256648801698866</v>
      </c>
      <c r="AH68" s="17">
        <f t="shared" si="135"/>
        <v>43.150224870042635</v>
      </c>
    </row>
    <row r="69" spans="1:34" x14ac:dyDescent="0.2">
      <c r="C69" s="1">
        <v>32924</v>
      </c>
      <c r="D69" s="1">
        <v>27185.000000000004</v>
      </c>
      <c r="E69" s="1">
        <v>41339</v>
      </c>
      <c r="F69" s="1">
        <v>41075</v>
      </c>
      <c r="G69" s="1">
        <v>51985</v>
      </c>
      <c r="H69" s="1">
        <v>41898</v>
      </c>
      <c r="I69" s="5" t="s">
        <v>64</v>
      </c>
      <c r="J69" s="4" t="s">
        <v>61</v>
      </c>
      <c r="K69" s="1">
        <v>258</v>
      </c>
      <c r="L69" s="1">
        <v>233</v>
      </c>
      <c r="M69" s="1">
        <v>2947</v>
      </c>
      <c r="N69" s="1">
        <v>13065</v>
      </c>
      <c r="O69" s="1">
        <v>35091</v>
      </c>
      <c r="P69" s="1">
        <v>33669</v>
      </c>
      <c r="Q69" s="9"/>
      <c r="S69" t="s">
        <v>54</v>
      </c>
      <c r="T69" s="4" t="s">
        <v>23</v>
      </c>
      <c r="U69" s="17">
        <f t="shared" si="124"/>
        <v>51.924537118158987</v>
      </c>
      <c r="V69" s="16">
        <f t="shared" si="129"/>
        <v>45.019718879563143</v>
      </c>
      <c r="W69" s="16">
        <f t="shared" si="125"/>
        <v>16.393973101425825</v>
      </c>
      <c r="X69" s="16">
        <f t="shared" si="126"/>
        <v>16.927899686520377</v>
      </c>
      <c r="Y69" s="16">
        <f t="shared" si="127"/>
        <v>-5.137020932349075</v>
      </c>
      <c r="Z69" s="16">
        <f t="shared" si="128"/>
        <v>15.263424006471837</v>
      </c>
      <c r="AA69" s="5" t="s">
        <v>64</v>
      </c>
      <c r="AB69" s="12" t="s">
        <v>61</v>
      </c>
      <c r="AC69" s="16">
        <f t="shared" si="130"/>
        <v>99.478208110021242</v>
      </c>
      <c r="AD69" s="16">
        <f t="shared" si="131"/>
        <v>99.528769339670347</v>
      </c>
      <c r="AE69" s="16">
        <f t="shared" si="132"/>
        <v>94.039842248963495</v>
      </c>
      <c r="AF69" s="16">
        <f t="shared" si="133"/>
        <v>73.576701385377703</v>
      </c>
      <c r="AG69" s="16">
        <f t="shared" si="134"/>
        <v>29.030235615330163</v>
      </c>
      <c r="AH69" s="17">
        <f t="shared" si="135"/>
        <v>50.836691782022079</v>
      </c>
    </row>
    <row r="70" spans="1:34" x14ac:dyDescent="0.2">
      <c r="A70" t="s">
        <v>53</v>
      </c>
      <c r="C70" s="1">
        <v>1888</v>
      </c>
      <c r="D70" s="1">
        <v>5808</v>
      </c>
      <c r="E70" s="1">
        <v>17263</v>
      </c>
      <c r="F70" s="1">
        <v>22855</v>
      </c>
      <c r="G70" s="1">
        <v>34593</v>
      </c>
      <c r="H70" s="1">
        <v>37334</v>
      </c>
      <c r="I70" s="5" t="s">
        <v>63</v>
      </c>
      <c r="J70" s="4" t="s">
        <v>61</v>
      </c>
      <c r="K70" s="1">
        <v>254</v>
      </c>
      <c r="L70" s="1">
        <v>199</v>
      </c>
      <c r="M70" s="1">
        <v>2564</v>
      </c>
      <c r="N70" s="1">
        <v>15012</v>
      </c>
      <c r="O70" s="1">
        <v>28664.999999999996</v>
      </c>
      <c r="P70" s="1">
        <v>41917</v>
      </c>
      <c r="Q70" s="9"/>
      <c r="S70" t="s">
        <v>53</v>
      </c>
      <c r="T70" s="4" t="s">
        <v>23</v>
      </c>
      <c r="U70" s="17">
        <f t="shared" si="124"/>
        <v>97.243151685065115</v>
      </c>
      <c r="V70" s="16">
        <f t="shared" si="129"/>
        <v>88.253615127919915</v>
      </c>
      <c r="W70" s="16">
        <f t="shared" si="125"/>
        <v>65.086459702699969</v>
      </c>
      <c r="X70" s="16">
        <f t="shared" si="126"/>
        <v>53.776923854788151</v>
      </c>
      <c r="Y70" s="16">
        <f t="shared" si="127"/>
        <v>30.037415309940336</v>
      </c>
      <c r="Z70" s="16">
        <f t="shared" si="128"/>
        <v>24.493882091212456</v>
      </c>
      <c r="AA70" s="5" t="s">
        <v>63</v>
      </c>
      <c r="AB70" s="12" t="s">
        <v>61</v>
      </c>
      <c r="AC70" s="16">
        <f t="shared" si="130"/>
        <v>99.486297906765103</v>
      </c>
      <c r="AD70" s="16">
        <f t="shared" si="131"/>
        <v>99.597532611993117</v>
      </c>
      <c r="AE70" s="16">
        <f t="shared" si="132"/>
        <v>94.814440287187779</v>
      </c>
      <c r="AF70" s="16">
        <f t="shared" si="133"/>
        <v>69.63899282030539</v>
      </c>
      <c r="AG70" s="16">
        <f t="shared" si="134"/>
        <v>42.026494084336136</v>
      </c>
      <c r="AH70" s="17">
        <f t="shared" si="135"/>
        <v>38.793002745166753</v>
      </c>
    </row>
    <row r="71" spans="1:34" x14ac:dyDescent="0.2">
      <c r="C71" s="1">
        <v>12472</v>
      </c>
      <c r="D71" s="1">
        <v>18155</v>
      </c>
      <c r="E71" s="1">
        <v>28681</v>
      </c>
      <c r="F71" s="1">
        <v>23048</v>
      </c>
      <c r="G71" s="1">
        <v>45090</v>
      </c>
      <c r="H71" s="1">
        <v>37940</v>
      </c>
      <c r="I71" s="5" t="s">
        <v>62</v>
      </c>
      <c r="J71" s="4" t="s">
        <v>61</v>
      </c>
      <c r="K71" s="1">
        <v>184</v>
      </c>
      <c r="L71" s="1">
        <v>726</v>
      </c>
      <c r="M71" s="1">
        <v>6044</v>
      </c>
      <c r="N71" s="1">
        <v>21956</v>
      </c>
      <c r="O71" s="1">
        <v>37099</v>
      </c>
      <c r="P71" s="1">
        <v>53312</v>
      </c>
      <c r="Q71" s="9"/>
      <c r="S71" t="s">
        <v>63</v>
      </c>
      <c r="T71" s="4" t="s">
        <v>23</v>
      </c>
      <c r="U71" s="17">
        <f t="shared" si="124"/>
        <v>81.788446936510724</v>
      </c>
      <c r="V71" s="17">
        <f t="shared" ref="V71:Z71" si="136">(68484-D71)/68484*100</f>
        <v>73.490158285146904</v>
      </c>
      <c r="W71" s="17">
        <f t="shared" si="136"/>
        <v>58.120144851352137</v>
      </c>
      <c r="X71" s="17">
        <f t="shared" si="136"/>
        <v>66.345423748612816</v>
      </c>
      <c r="Y71" s="17">
        <f t="shared" si="136"/>
        <v>34.15980374978097</v>
      </c>
      <c r="Z71" s="17">
        <f t="shared" si="136"/>
        <v>44.600198586531157</v>
      </c>
      <c r="AA71" s="5" t="s">
        <v>62</v>
      </c>
      <c r="AB71" s="12" t="s">
        <v>61</v>
      </c>
      <c r="AC71" s="17">
        <f t="shared" ref="AC71:AH71" si="137">(68484-K71)/68484*100</f>
        <v>99.731324104900409</v>
      </c>
      <c r="AD71" s="17">
        <f t="shared" si="137"/>
        <v>98.939898370422284</v>
      </c>
      <c r="AE71" s="17">
        <f t="shared" si="137"/>
        <v>91.174580924011451</v>
      </c>
      <c r="AF71" s="17">
        <f t="shared" si="137"/>
        <v>67.939956778225579</v>
      </c>
      <c r="AG71" s="17">
        <f t="shared" si="137"/>
        <v>45.82822265054611</v>
      </c>
      <c r="AH71" s="17">
        <f t="shared" si="137"/>
        <v>22.154079785059285</v>
      </c>
    </row>
    <row r="72" spans="1:34" x14ac:dyDescent="0.2">
      <c r="T72" s="4"/>
      <c r="AA72" s="5"/>
      <c r="AB72" s="12"/>
    </row>
    <row r="73" spans="1:34" x14ac:dyDescent="0.2">
      <c r="A73" t="s">
        <v>3</v>
      </c>
      <c r="S73" t="s">
        <v>3</v>
      </c>
      <c r="T73" s="4"/>
      <c r="AA73" s="5"/>
      <c r="AB73" s="12"/>
    </row>
    <row r="74" spans="1:34" x14ac:dyDescent="0.2">
      <c r="T74" s="4"/>
      <c r="AA74" s="5"/>
      <c r="AB74" s="12"/>
    </row>
    <row r="75" spans="1:34" x14ac:dyDescent="0.2">
      <c r="C75" s="3">
        <v>50</v>
      </c>
      <c r="D75" s="3">
        <v>150</v>
      </c>
      <c r="E75">
        <f>D75*3</f>
        <v>450</v>
      </c>
      <c r="F75">
        <f t="shared" ref="F75:H75" si="138">E75*3</f>
        <v>1350</v>
      </c>
      <c r="G75">
        <f t="shared" si="138"/>
        <v>4050</v>
      </c>
      <c r="H75">
        <f t="shared" si="138"/>
        <v>12150</v>
      </c>
      <c r="K75" s="3">
        <v>50</v>
      </c>
      <c r="L75" s="3">
        <v>150</v>
      </c>
      <c r="M75">
        <f>L75*3</f>
        <v>450</v>
      </c>
      <c r="N75">
        <f t="shared" ref="N75:P75" si="139">M75*3</f>
        <v>1350</v>
      </c>
      <c r="O75">
        <f t="shared" si="139"/>
        <v>4050</v>
      </c>
      <c r="P75">
        <f t="shared" si="139"/>
        <v>12150</v>
      </c>
      <c r="T75" s="4"/>
      <c r="U75" s="3">
        <v>50</v>
      </c>
      <c r="V75" s="3">
        <v>150</v>
      </c>
      <c r="W75">
        <f>V75*3</f>
        <v>450</v>
      </c>
      <c r="X75">
        <f t="shared" ref="X75:Z75" si="140">W75*3</f>
        <v>1350</v>
      </c>
      <c r="Y75">
        <f t="shared" si="140"/>
        <v>4050</v>
      </c>
      <c r="Z75">
        <f t="shared" si="140"/>
        <v>12150</v>
      </c>
      <c r="AA75" s="5"/>
      <c r="AB75" s="12"/>
      <c r="AC75" s="3">
        <v>50</v>
      </c>
      <c r="AD75" s="3">
        <v>150</v>
      </c>
      <c r="AE75">
        <f>AD75*3</f>
        <v>450</v>
      </c>
      <c r="AF75">
        <f t="shared" ref="AF75:AH75" si="141">AE75*3</f>
        <v>1350</v>
      </c>
      <c r="AG75">
        <f t="shared" si="141"/>
        <v>4050</v>
      </c>
      <c r="AH75">
        <f t="shared" si="141"/>
        <v>12150</v>
      </c>
    </row>
    <row r="76" spans="1:34" x14ac:dyDescent="0.2">
      <c r="A76" s="4" t="s">
        <v>76</v>
      </c>
      <c r="B76" s="4" t="s">
        <v>78</v>
      </c>
      <c r="C76" s="1">
        <v>289</v>
      </c>
      <c r="D76" s="1">
        <v>1268</v>
      </c>
      <c r="E76" s="1">
        <v>4562</v>
      </c>
      <c r="F76" s="1">
        <v>11206</v>
      </c>
      <c r="G76" s="1">
        <v>32799</v>
      </c>
      <c r="H76" s="1">
        <v>41174</v>
      </c>
      <c r="I76" s="5" t="s">
        <v>86</v>
      </c>
      <c r="J76" s="4" t="s">
        <v>79</v>
      </c>
      <c r="K76" s="1">
        <v>986.99999999999989</v>
      </c>
      <c r="L76" s="1">
        <v>10807</v>
      </c>
      <c r="M76" s="1">
        <v>26020.999999999996</v>
      </c>
      <c r="N76" s="1">
        <v>38660</v>
      </c>
      <c r="O76" s="1">
        <v>65345.000000000007</v>
      </c>
      <c r="P76" s="1">
        <v>68722</v>
      </c>
      <c r="Q76" s="10"/>
      <c r="S76" s="4" t="s">
        <v>76</v>
      </c>
      <c r="T76" s="4" t="s">
        <v>78</v>
      </c>
      <c r="U76" s="17">
        <f>(69452-C76)/69452*100</f>
        <v>99.583885273282263</v>
      </c>
      <c r="V76" s="17">
        <f t="shared" ref="V76" si="142">(69452-D76)/69452*100</f>
        <v>98.174278638484139</v>
      </c>
      <c r="W76" s="17">
        <f t="shared" ref="W76" si="143">(69452-E76)/69452*100</f>
        <v>93.431434659909002</v>
      </c>
      <c r="X76" s="17">
        <f t="shared" ref="X76" si="144">(69452-F76)/69452*100</f>
        <v>83.865115475436269</v>
      </c>
      <c r="Y76" s="17">
        <f t="shared" ref="Y76" si="145">(69452-G76)/69452*100</f>
        <v>52.774578125899907</v>
      </c>
      <c r="Z76" s="17">
        <f t="shared" ref="Z76" si="146">(69452-H76)/69452*100</f>
        <v>40.715890111155908</v>
      </c>
      <c r="AA76" s="5" t="s">
        <v>86</v>
      </c>
      <c r="AB76" s="12" t="s">
        <v>79</v>
      </c>
      <c r="AC76" s="17">
        <f t="shared" ref="AC76" si="147">(69452-K76)/69452*100</f>
        <v>98.578874618441517</v>
      </c>
      <c r="AD76" s="17">
        <f t="shared" ref="AD76" si="148">(69452-L76)/69452*100</f>
        <v>84.439612970108854</v>
      </c>
      <c r="AE76" s="17">
        <f t="shared" ref="AE76" si="149">(69452-M76)/69452*100</f>
        <v>62.533836318608536</v>
      </c>
      <c r="AF76" s="17">
        <f t="shared" ref="AF76" si="150">(69452-N76)/69452*100</f>
        <v>44.335656280596666</v>
      </c>
      <c r="AG76" s="17">
        <f t="shared" ref="AG76" si="151">(69452-O76)/69452*100</f>
        <v>5.9134366180959406</v>
      </c>
      <c r="AH76" s="17">
        <f>(69452-P76)/69452*100</f>
        <v>1.0510856418821632</v>
      </c>
    </row>
    <row r="77" spans="1:34" x14ac:dyDescent="0.2">
      <c r="A77" s="4" t="s">
        <v>75</v>
      </c>
      <c r="B77" s="4" t="s">
        <v>78</v>
      </c>
      <c r="C77" s="1">
        <v>118</v>
      </c>
      <c r="D77" s="1">
        <v>1330</v>
      </c>
      <c r="E77" s="1">
        <v>8576</v>
      </c>
      <c r="F77" s="1">
        <v>21823</v>
      </c>
      <c r="G77" s="1">
        <v>44890</v>
      </c>
      <c r="H77" s="1">
        <v>62778</v>
      </c>
      <c r="I77" s="5" t="s">
        <v>12</v>
      </c>
      <c r="K77" s="1">
        <v>54647</v>
      </c>
      <c r="L77" s="1">
        <v>55440</v>
      </c>
      <c r="M77" s="1">
        <v>72278</v>
      </c>
      <c r="N77" s="1">
        <v>59910</v>
      </c>
      <c r="O77" s="1">
        <v>59671</v>
      </c>
      <c r="P77" s="1"/>
      <c r="Q77" s="14">
        <f>AVERAGE(K77:P77)</f>
        <v>60389.2</v>
      </c>
      <c r="S77" s="4" t="s">
        <v>75</v>
      </c>
      <c r="T77" s="4" t="s">
        <v>78</v>
      </c>
      <c r="U77" s="17">
        <f t="shared" ref="U77:U83" si="152">(69452-C77)/69452*100</f>
        <v>99.830098485284807</v>
      </c>
      <c r="V77" s="16">
        <f>(60735-D77)/60735*100</f>
        <v>97.810158886967983</v>
      </c>
      <c r="W77" s="16">
        <f t="shared" ref="W77:W82" si="153">(60735-E77)/60735*100</f>
        <v>85.879641063637109</v>
      </c>
      <c r="X77" s="16">
        <f t="shared" ref="X77:X82" si="154">(60735-F77)/60735*100</f>
        <v>64.068494278422662</v>
      </c>
      <c r="Y77" s="16">
        <f t="shared" ref="Y77:Y82" si="155">(60735-G77)/60735*100</f>
        <v>26.088746192475508</v>
      </c>
      <c r="Z77" s="16">
        <f t="shared" ref="Z77:Z82" si="156">(60735-H77)/60735*100</f>
        <v>-3.363793529266486</v>
      </c>
      <c r="AA77" s="5" t="s">
        <v>12</v>
      </c>
      <c r="AB77" s="12"/>
      <c r="AC77" s="16">
        <f>(60735-K77)/60735*100</f>
        <v>10.023874207623281</v>
      </c>
      <c r="AD77" s="16">
        <f t="shared" ref="AD77" si="157">(60735-L77)/60735*100</f>
        <v>8.7182020251914061</v>
      </c>
      <c r="AE77" s="16">
        <f t="shared" ref="AE77" si="158">(60735-M77)/60735*100</f>
        <v>-19.005515765209516</v>
      </c>
      <c r="AF77" s="16">
        <f t="shared" ref="AF77" si="159">(60735-N77)/60735*100</f>
        <v>1.3583600889108423</v>
      </c>
      <c r="AG77" s="16">
        <f t="shared" ref="AG77" si="160">(60735-O77)/60735*100</f>
        <v>1.7518728904256196</v>
      </c>
      <c r="AH77" s="17"/>
    </row>
    <row r="78" spans="1:34" x14ac:dyDescent="0.2">
      <c r="A78" s="4" t="s">
        <v>74</v>
      </c>
      <c r="B78" s="4" t="s">
        <v>78</v>
      </c>
      <c r="C78" s="1">
        <v>121</v>
      </c>
      <c r="D78" s="1">
        <v>858</v>
      </c>
      <c r="E78" s="1">
        <v>4106</v>
      </c>
      <c r="F78" s="1">
        <v>21190</v>
      </c>
      <c r="G78" s="1">
        <v>44019</v>
      </c>
      <c r="H78" s="1">
        <v>45359</v>
      </c>
      <c r="I78" s="5" t="s">
        <v>85</v>
      </c>
      <c r="J78" s="4" t="s">
        <v>79</v>
      </c>
      <c r="K78" s="1">
        <v>4013.0000000000005</v>
      </c>
      <c r="L78" s="1">
        <v>21786</v>
      </c>
      <c r="M78" s="1">
        <v>36660</v>
      </c>
      <c r="N78" s="1">
        <v>47916</v>
      </c>
      <c r="O78" s="1">
        <v>44054</v>
      </c>
      <c r="P78" s="1">
        <v>39624</v>
      </c>
      <c r="Q78" s="9"/>
      <c r="S78" s="4" t="s">
        <v>74</v>
      </c>
      <c r="T78" s="4" t="s">
        <v>78</v>
      </c>
      <c r="U78" s="17">
        <f t="shared" si="152"/>
        <v>99.82577895524966</v>
      </c>
      <c r="V78" s="16">
        <f t="shared" ref="V78:V82" si="161">(60735-D78)/60735*100</f>
        <v>98.587305507532719</v>
      </c>
      <c r="W78" s="16">
        <f t="shared" si="153"/>
        <v>93.239482999917684</v>
      </c>
      <c r="X78" s="16">
        <f t="shared" si="154"/>
        <v>65.110726928459712</v>
      </c>
      <c r="Y78" s="16">
        <f t="shared" si="155"/>
        <v>27.522845146949866</v>
      </c>
      <c r="Z78" s="16">
        <f t="shared" si="156"/>
        <v>25.316539063143161</v>
      </c>
      <c r="AA78" s="5" t="s">
        <v>85</v>
      </c>
      <c r="AB78" s="12" t="s">
        <v>79</v>
      </c>
      <c r="AC78" s="16">
        <f t="shared" ref="AC78:AC82" si="162">(60735-K78)/60735*100</f>
        <v>93.392607228122174</v>
      </c>
      <c r="AD78" s="16">
        <f t="shared" ref="AD78:AD82" si="163">(60735-L78)/60735*100</f>
        <v>64.129414670288966</v>
      </c>
      <c r="AE78" s="16">
        <f t="shared" ref="AE78:AE82" si="164">(60735-M78)/60735*100</f>
        <v>39.639417140034574</v>
      </c>
      <c r="AF78" s="16">
        <f t="shared" ref="AF78:AF82" si="165">(60735-N78)/60735*100</f>
        <v>21.106446036058284</v>
      </c>
      <c r="AG78" s="16">
        <f t="shared" ref="AG78:AG82" si="166">(60735-O78)/60735*100</f>
        <v>27.465217749238498</v>
      </c>
      <c r="AH78" s="17">
        <f t="shared" ref="AH78:AH83" si="167">(69452-P78)/69452*100</f>
        <v>42.9476472959742</v>
      </c>
    </row>
    <row r="79" spans="1:34" x14ac:dyDescent="0.2">
      <c r="A79" s="4" t="s">
        <v>73</v>
      </c>
      <c r="B79" s="4" t="s">
        <v>77</v>
      </c>
      <c r="C79" s="1">
        <v>134</v>
      </c>
      <c r="D79" s="1">
        <v>3447</v>
      </c>
      <c r="E79" s="1">
        <v>9208</v>
      </c>
      <c r="F79" s="1">
        <v>18727</v>
      </c>
      <c r="G79" s="1">
        <v>34720</v>
      </c>
      <c r="H79" s="1">
        <v>32358.999999999996</v>
      </c>
      <c r="I79" s="5" t="s">
        <v>84</v>
      </c>
      <c r="J79" s="4" t="s">
        <v>79</v>
      </c>
      <c r="K79" s="1">
        <v>986.99999999999989</v>
      </c>
      <c r="L79" s="1">
        <v>2403</v>
      </c>
      <c r="M79" s="1">
        <v>13302.000000000002</v>
      </c>
      <c r="N79" s="1">
        <v>24959</v>
      </c>
      <c r="O79" s="1">
        <v>49072</v>
      </c>
      <c r="P79" s="1">
        <v>46291</v>
      </c>
      <c r="Q79" s="9"/>
      <c r="S79" s="4" t="s">
        <v>73</v>
      </c>
      <c r="T79" s="4" t="s">
        <v>77</v>
      </c>
      <c r="U79" s="17">
        <f t="shared" si="152"/>
        <v>99.807060991764089</v>
      </c>
      <c r="V79" s="16">
        <f t="shared" si="161"/>
        <v>94.324524573968887</v>
      </c>
      <c r="W79" s="16">
        <f t="shared" si="153"/>
        <v>84.839054910677532</v>
      </c>
      <c r="X79" s="16">
        <f t="shared" si="154"/>
        <v>69.166049230262615</v>
      </c>
      <c r="Y79" s="16">
        <f t="shared" si="155"/>
        <v>42.833621470321894</v>
      </c>
      <c r="Z79" s="16">
        <f t="shared" si="156"/>
        <v>46.721001070223103</v>
      </c>
      <c r="AA79" s="5" t="s">
        <v>84</v>
      </c>
      <c r="AB79" s="12" t="s">
        <v>79</v>
      </c>
      <c r="AC79" s="16">
        <f t="shared" si="162"/>
        <v>98.374907384539384</v>
      </c>
      <c r="AD79" s="16">
        <f t="shared" si="163"/>
        <v>96.043467522845148</v>
      </c>
      <c r="AE79" s="16">
        <f t="shared" si="164"/>
        <v>78.098295875524826</v>
      </c>
      <c r="AF79" s="16">
        <f t="shared" si="165"/>
        <v>58.905079443483984</v>
      </c>
      <c r="AG79" s="16">
        <f t="shared" si="166"/>
        <v>19.20309541450564</v>
      </c>
      <c r="AH79" s="17">
        <f t="shared" si="167"/>
        <v>33.348211714565458</v>
      </c>
    </row>
    <row r="80" spans="1:34" x14ac:dyDescent="0.2">
      <c r="A80" s="4" t="s">
        <v>72</v>
      </c>
      <c r="B80" s="4" t="s">
        <v>77</v>
      </c>
      <c r="C80" s="1">
        <v>5140</v>
      </c>
      <c r="D80" s="1">
        <v>12070</v>
      </c>
      <c r="E80" s="1">
        <v>18451</v>
      </c>
      <c r="F80" s="1">
        <v>43395</v>
      </c>
      <c r="G80" s="1">
        <v>40176</v>
      </c>
      <c r="H80" s="1">
        <v>45943</v>
      </c>
      <c r="I80" s="5" t="s">
        <v>83</v>
      </c>
      <c r="J80" s="4" t="s">
        <v>79</v>
      </c>
      <c r="K80" s="1">
        <v>8611</v>
      </c>
      <c r="L80" s="1">
        <v>15722.999999999998</v>
      </c>
      <c r="M80" s="1">
        <v>29567</v>
      </c>
      <c r="N80" s="1">
        <v>34485</v>
      </c>
      <c r="O80" s="1">
        <v>58317.999999999993</v>
      </c>
      <c r="P80" s="1">
        <v>39592</v>
      </c>
      <c r="Q80" s="9"/>
      <c r="S80" s="4" t="s">
        <v>72</v>
      </c>
      <c r="T80" s="4" t="s">
        <v>95</v>
      </c>
      <c r="U80" s="17">
        <f t="shared" si="152"/>
        <v>92.599205206473528</v>
      </c>
      <c r="V80" s="16">
        <f t="shared" si="161"/>
        <v>80.126780274965014</v>
      </c>
      <c r="W80" s="16">
        <f t="shared" si="153"/>
        <v>69.620482423643693</v>
      </c>
      <c r="X80" s="16">
        <f t="shared" si="154"/>
        <v>28.550259323289701</v>
      </c>
      <c r="Y80" s="16">
        <f t="shared" si="155"/>
        <v>33.850333415658184</v>
      </c>
      <c r="Z80" s="16">
        <f t="shared" si="156"/>
        <v>24.354984769902032</v>
      </c>
      <c r="AA80" s="5" t="s">
        <v>83</v>
      </c>
      <c r="AB80" s="12" t="s">
        <v>79</v>
      </c>
      <c r="AC80" s="16">
        <f t="shared" si="162"/>
        <v>85.822013665925738</v>
      </c>
      <c r="AD80" s="16">
        <f t="shared" si="163"/>
        <v>74.112126450975552</v>
      </c>
      <c r="AE80" s="16">
        <f t="shared" si="164"/>
        <v>51.318020910512885</v>
      </c>
      <c r="AF80" s="16">
        <f t="shared" si="165"/>
        <v>43.220548283526796</v>
      </c>
      <c r="AG80" s="16">
        <f t="shared" si="166"/>
        <v>3.9795834362394125</v>
      </c>
      <c r="AH80" s="17">
        <f t="shared" si="167"/>
        <v>42.993722283015607</v>
      </c>
    </row>
    <row r="81" spans="1:34" x14ac:dyDescent="0.2">
      <c r="A81" s="4" t="s">
        <v>71</v>
      </c>
      <c r="B81" s="4" t="s">
        <v>77</v>
      </c>
      <c r="C81" s="1">
        <v>1896</v>
      </c>
      <c r="D81" s="1">
        <v>5878</v>
      </c>
      <c r="E81" s="1">
        <v>17714</v>
      </c>
      <c r="F81" s="1">
        <v>39613</v>
      </c>
      <c r="G81" s="1">
        <v>52367.999999999993</v>
      </c>
      <c r="H81" s="1">
        <v>44346</v>
      </c>
      <c r="I81" s="5" t="s">
        <v>82</v>
      </c>
      <c r="J81" s="4" t="s">
        <v>79</v>
      </c>
      <c r="K81" s="1">
        <v>3193</v>
      </c>
      <c r="L81" s="1">
        <v>13804</v>
      </c>
      <c r="M81" s="1">
        <v>22658</v>
      </c>
      <c r="N81" s="1">
        <v>43591</v>
      </c>
      <c r="O81" s="1">
        <v>41700</v>
      </c>
      <c r="P81" s="1">
        <v>41417</v>
      </c>
      <c r="Q81" s="9"/>
      <c r="S81" s="4" t="s">
        <v>71</v>
      </c>
      <c r="T81" s="4" t="s">
        <v>77</v>
      </c>
      <c r="U81" s="17">
        <f t="shared" si="152"/>
        <v>97.270057017796461</v>
      </c>
      <c r="V81" s="16">
        <f t="shared" si="161"/>
        <v>90.321890178644935</v>
      </c>
      <c r="W81" s="16">
        <f t="shared" si="153"/>
        <v>70.833950769737385</v>
      </c>
      <c r="X81" s="16">
        <f t="shared" si="154"/>
        <v>34.777311270272492</v>
      </c>
      <c r="Y81" s="16">
        <f t="shared" si="155"/>
        <v>13.776241047172153</v>
      </c>
      <c r="Z81" s="16">
        <f t="shared" si="156"/>
        <v>26.98444060261793</v>
      </c>
      <c r="AA81" s="5" t="s">
        <v>82</v>
      </c>
      <c r="AB81" s="12" t="s">
        <v>79</v>
      </c>
      <c r="AC81" s="16">
        <f t="shared" si="162"/>
        <v>94.742734831645663</v>
      </c>
      <c r="AD81" s="16">
        <f t="shared" si="163"/>
        <v>77.271754342636044</v>
      </c>
      <c r="AE81" s="16">
        <f t="shared" si="164"/>
        <v>62.693669218737135</v>
      </c>
      <c r="AF81" s="16">
        <f t="shared" si="165"/>
        <v>28.227545896106033</v>
      </c>
      <c r="AG81" s="16">
        <f t="shared" si="166"/>
        <v>31.341071869597432</v>
      </c>
      <c r="AH81" s="17">
        <f t="shared" si="167"/>
        <v>40.366008178310196</v>
      </c>
    </row>
    <row r="82" spans="1:34" x14ac:dyDescent="0.2">
      <c r="A82" s="4" t="s">
        <v>70</v>
      </c>
      <c r="B82" s="4" t="s">
        <v>77</v>
      </c>
      <c r="C82" s="1">
        <v>1612</v>
      </c>
      <c r="D82" s="1">
        <v>12633</v>
      </c>
      <c r="E82" s="1">
        <v>31655</v>
      </c>
      <c r="F82" s="1">
        <v>38473</v>
      </c>
      <c r="G82" s="1">
        <v>37417</v>
      </c>
      <c r="H82" s="1">
        <v>50924</v>
      </c>
      <c r="I82" s="5" t="s">
        <v>81</v>
      </c>
      <c r="K82" s="1">
        <v>218.00000000000003</v>
      </c>
      <c r="L82" s="1">
        <v>1333</v>
      </c>
      <c r="M82" s="1">
        <v>3328</v>
      </c>
      <c r="N82" s="1">
        <v>16077.000000000002</v>
      </c>
      <c r="O82" s="1">
        <v>24167</v>
      </c>
      <c r="P82" s="1">
        <v>41388</v>
      </c>
      <c r="Q82" s="9"/>
      <c r="S82" s="4" t="s">
        <v>96</v>
      </c>
      <c r="T82" s="4" t="s">
        <v>77</v>
      </c>
      <c r="U82" s="17">
        <f t="shared" si="152"/>
        <v>97.678972527788972</v>
      </c>
      <c r="V82" s="16">
        <f t="shared" si="161"/>
        <v>79.199802420350707</v>
      </c>
      <c r="W82" s="16">
        <f t="shared" si="153"/>
        <v>47.880135012760348</v>
      </c>
      <c r="X82" s="16">
        <f t="shared" si="154"/>
        <v>36.654317938585656</v>
      </c>
      <c r="Y82" s="16">
        <f t="shared" si="155"/>
        <v>38.393018852391535</v>
      </c>
      <c r="Z82" s="16">
        <f t="shared" si="156"/>
        <v>16.153782827035482</v>
      </c>
      <c r="AA82" s="5" t="s">
        <v>81</v>
      </c>
      <c r="AB82" s="12"/>
      <c r="AC82" s="16">
        <f t="shared" si="162"/>
        <v>99.641063637112055</v>
      </c>
      <c r="AD82" s="16">
        <f t="shared" si="163"/>
        <v>97.805219395735577</v>
      </c>
      <c r="AE82" s="16">
        <f t="shared" si="164"/>
        <v>94.52045772618753</v>
      </c>
      <c r="AF82" s="16">
        <f t="shared" si="165"/>
        <v>73.529266485551986</v>
      </c>
      <c r="AG82" s="16">
        <f t="shared" si="166"/>
        <v>60.209105128838388</v>
      </c>
      <c r="AH82" s="17">
        <f t="shared" si="167"/>
        <v>40.407763635316478</v>
      </c>
    </row>
    <row r="83" spans="1:34" x14ac:dyDescent="0.2">
      <c r="A83" s="4" t="s">
        <v>69</v>
      </c>
      <c r="B83" s="4" t="s">
        <v>68</v>
      </c>
      <c r="C83" s="1">
        <v>92</v>
      </c>
      <c r="D83" s="1">
        <v>274</v>
      </c>
      <c r="E83" s="1">
        <v>731</v>
      </c>
      <c r="F83" s="1">
        <v>9508</v>
      </c>
      <c r="G83" s="1">
        <v>23665</v>
      </c>
      <c r="H83" s="1">
        <v>37301</v>
      </c>
      <c r="I83" s="5" t="s">
        <v>80</v>
      </c>
      <c r="J83" s="4" t="s">
        <v>78</v>
      </c>
      <c r="K83" s="1">
        <v>3822</v>
      </c>
      <c r="L83" s="1">
        <v>21114</v>
      </c>
      <c r="M83" s="1">
        <v>25939.999999999996</v>
      </c>
      <c r="N83" s="1">
        <v>45588</v>
      </c>
      <c r="O83" s="1">
        <v>42111</v>
      </c>
      <c r="P83" s="1">
        <v>70952</v>
      </c>
      <c r="Q83" s="9"/>
      <c r="S83" s="4" t="s">
        <v>69</v>
      </c>
      <c r="T83" s="4" t="s">
        <v>97</v>
      </c>
      <c r="U83" s="17">
        <f t="shared" si="152"/>
        <v>99.867534412255949</v>
      </c>
      <c r="V83" s="17">
        <f t="shared" ref="V83" si="168">(69452-D83)/69452*100</f>
        <v>99.605482923457927</v>
      </c>
      <c r="W83" s="17">
        <f t="shared" ref="W83" si="169">(69452-E83)/69452*100</f>
        <v>98.947474514772793</v>
      </c>
      <c r="X83" s="17">
        <f t="shared" ref="X83" si="170">(69452-F83)/69452*100</f>
        <v>86.309969475321083</v>
      </c>
      <c r="Y83" s="17">
        <f t="shared" ref="Y83" si="171">(69452-G83)/69452*100</f>
        <v>65.926107239532342</v>
      </c>
      <c r="Z83" s="17">
        <f t="shared" ref="Z83" si="172">(69452-H83)/69452*100</f>
        <v>46.292403386511552</v>
      </c>
      <c r="AA83" s="5" t="s">
        <v>80</v>
      </c>
      <c r="AB83" s="12" t="s">
        <v>78</v>
      </c>
      <c r="AC83" s="17">
        <f t="shared" ref="AC83" si="173">(69452-K83)/69452*100</f>
        <v>94.496918735241607</v>
      </c>
      <c r="AD83" s="17">
        <f t="shared" ref="AD83" si="174">(69452-L83)/69452*100</f>
        <v>69.599147612739728</v>
      </c>
      <c r="AE83" s="17">
        <f t="shared" ref="AE83" si="175">(69452-M83)/69452*100</f>
        <v>62.650463629557109</v>
      </c>
      <c r="AF83" s="17">
        <f t="shared" ref="AF83" si="176">(69452-N83)/69452*100</f>
        <v>34.36042158613143</v>
      </c>
      <c r="AG83" s="17">
        <f t="shared" ref="AG83" si="177">(69452-O83)/69452*100</f>
        <v>39.366756896849623</v>
      </c>
      <c r="AH83" s="17">
        <f t="shared" si="167"/>
        <v>-2.1597650175660887</v>
      </c>
    </row>
    <row r="84" spans="1:34" x14ac:dyDescent="0.2">
      <c r="A84" t="s">
        <v>2</v>
      </c>
      <c r="S84" t="s">
        <v>2</v>
      </c>
      <c r="T84" s="4"/>
      <c r="AA84" s="5"/>
      <c r="AB84" s="4"/>
    </row>
    <row r="85" spans="1:34" x14ac:dyDescent="0.2">
      <c r="T85" s="4"/>
      <c r="AA85" s="5"/>
      <c r="AB85" s="4"/>
    </row>
    <row r="86" spans="1:34" x14ac:dyDescent="0.2">
      <c r="D86" t="s">
        <v>10</v>
      </c>
      <c r="T86" s="4"/>
      <c r="V86" t="s">
        <v>10</v>
      </c>
      <c r="AA86" s="5"/>
      <c r="AB86" s="4"/>
    </row>
    <row r="87" spans="1:34" x14ac:dyDescent="0.2">
      <c r="C87" t="s">
        <v>12</v>
      </c>
      <c r="D87" s="2">
        <v>43861</v>
      </c>
      <c r="E87" s="2">
        <v>43862</v>
      </c>
      <c r="F87" s="2">
        <v>43862</v>
      </c>
      <c r="G87" s="2">
        <v>43865</v>
      </c>
      <c r="H87" s="2">
        <v>43868</v>
      </c>
      <c r="I87" s="6">
        <v>43871</v>
      </c>
      <c r="J87" s="4" t="s">
        <v>11</v>
      </c>
      <c r="K87" t="s">
        <v>11</v>
      </c>
      <c r="L87" t="s">
        <v>11</v>
      </c>
      <c r="M87" t="s">
        <v>12</v>
      </c>
      <c r="T87" s="4"/>
      <c r="V87" s="2">
        <v>43861</v>
      </c>
      <c r="W87" s="2">
        <v>43862</v>
      </c>
      <c r="X87" s="2">
        <v>43862</v>
      </c>
      <c r="Y87" s="2">
        <v>43865</v>
      </c>
      <c r="Z87" s="2">
        <v>43868</v>
      </c>
      <c r="AA87" s="6">
        <v>43871</v>
      </c>
      <c r="AB87" s="4" t="s">
        <v>11</v>
      </c>
      <c r="AC87" t="s">
        <v>11</v>
      </c>
      <c r="AD87" t="s">
        <v>11</v>
      </c>
      <c r="AE87" t="s">
        <v>12</v>
      </c>
    </row>
    <row r="88" spans="1:34" x14ac:dyDescent="0.2">
      <c r="B88" s="4" t="s">
        <v>87</v>
      </c>
      <c r="C88" s="1">
        <v>80612</v>
      </c>
      <c r="D88" s="1">
        <v>220.00000000000003</v>
      </c>
      <c r="E88" s="1">
        <v>137</v>
      </c>
      <c r="F88" s="1">
        <v>127</v>
      </c>
      <c r="G88" s="1">
        <v>110.00000000000001</v>
      </c>
      <c r="H88" s="1">
        <v>136</v>
      </c>
      <c r="I88" s="7">
        <v>142</v>
      </c>
      <c r="J88" s="8">
        <v>155</v>
      </c>
      <c r="K88" s="1">
        <v>211</v>
      </c>
      <c r="L88" s="1">
        <v>282</v>
      </c>
      <c r="M88" s="1">
        <v>73514</v>
      </c>
      <c r="N88" s="1">
        <v>211</v>
      </c>
      <c r="O88" s="11">
        <f>AVERAGE(M88:M94)</f>
        <v>76333</v>
      </c>
      <c r="T88" s="4" t="s">
        <v>87</v>
      </c>
      <c r="U88" s="1"/>
      <c r="V88" s="1">
        <f>(76333-D88)/76333*100</f>
        <v>99.71178913445037</v>
      </c>
      <c r="W88" s="1">
        <f t="shared" ref="W88:W94" si="178">(76333-E88)/76333*100</f>
        <v>99.820523233725908</v>
      </c>
      <c r="X88" s="1">
        <f t="shared" ref="X88:X94" si="179">(76333-F88)/76333*100</f>
        <v>99.833623727614523</v>
      </c>
      <c r="Y88" s="1">
        <f t="shared" ref="Y88:Y94" si="180">(76333-G88)/76333*100</f>
        <v>99.855894567225192</v>
      </c>
      <c r="Z88" s="1">
        <f t="shared" ref="Z88:Z94" si="181">(76333-H88)/76333*100</f>
        <v>99.821833283114771</v>
      </c>
      <c r="AA88" s="1">
        <f t="shared" ref="AA88:AA94" si="182">(76333-I88)/76333*100</f>
        <v>99.813972986781593</v>
      </c>
      <c r="AB88" s="1">
        <f t="shared" ref="AB88:AB94" si="183">(76333-J88)/76333*100</f>
        <v>99.796942344726389</v>
      </c>
      <c r="AC88" s="1">
        <f t="shared" ref="AC88:AC94" si="184">(76333-K88)/76333*100</f>
        <v>99.723579578950122</v>
      </c>
      <c r="AD88" s="1">
        <f t="shared" ref="AD88:AD94" si="185">(76333-L88)/76333*100</f>
        <v>99.630566072340926</v>
      </c>
      <c r="AE88" s="1"/>
      <c r="AF88" s="1"/>
    </row>
    <row r="89" spans="1:34" x14ac:dyDescent="0.2">
      <c r="B89" s="4">
        <f>B88*3</f>
        <v>150</v>
      </c>
      <c r="C89" s="1">
        <v>90141</v>
      </c>
      <c r="D89" s="1">
        <v>260</v>
      </c>
      <c r="E89" s="1">
        <v>174</v>
      </c>
      <c r="F89" s="1">
        <v>134</v>
      </c>
      <c r="G89" s="1">
        <v>123</v>
      </c>
      <c r="H89" s="1">
        <v>162</v>
      </c>
      <c r="I89" s="7">
        <v>182</v>
      </c>
      <c r="J89" s="8">
        <v>220.00000000000003</v>
      </c>
      <c r="K89" s="1">
        <v>354</v>
      </c>
      <c r="L89" s="1">
        <v>387</v>
      </c>
      <c r="M89" s="1">
        <v>86535</v>
      </c>
      <c r="N89" s="1">
        <v>267</v>
      </c>
      <c r="T89" s="4">
        <f>T88*3</f>
        <v>150</v>
      </c>
      <c r="U89" s="1"/>
      <c r="V89" s="1">
        <f t="shared" ref="V89:V94" si="186">(76333-D89)/76333*100</f>
        <v>99.659387158895896</v>
      </c>
      <c r="W89" s="1">
        <f t="shared" si="178"/>
        <v>99.772051406338008</v>
      </c>
      <c r="X89" s="1">
        <f t="shared" si="179"/>
        <v>99.824453381892496</v>
      </c>
      <c r="Y89" s="1">
        <f t="shared" si="180"/>
        <v>99.838863925169974</v>
      </c>
      <c r="Z89" s="1">
        <f t="shared" si="181"/>
        <v>99.787771999004363</v>
      </c>
      <c r="AA89" s="1">
        <f t="shared" si="182"/>
        <v>99.761571011227119</v>
      </c>
      <c r="AB89" s="1">
        <f t="shared" si="183"/>
        <v>99.71178913445037</v>
      </c>
      <c r="AC89" s="1">
        <f t="shared" si="184"/>
        <v>99.536242516342867</v>
      </c>
      <c r="AD89" s="1">
        <f t="shared" si="185"/>
        <v>99.493010886510419</v>
      </c>
      <c r="AE89" s="1"/>
      <c r="AF89" s="1"/>
    </row>
    <row r="90" spans="1:34" x14ac:dyDescent="0.2">
      <c r="B90" s="4">
        <f t="shared" ref="B90:B95" si="187">B89*3</f>
        <v>450</v>
      </c>
      <c r="C90" s="1">
        <v>85297</v>
      </c>
      <c r="D90" s="1">
        <v>4118</v>
      </c>
      <c r="E90" s="1">
        <v>219</v>
      </c>
      <c r="F90" s="1">
        <v>183</v>
      </c>
      <c r="G90" s="1">
        <v>172</v>
      </c>
      <c r="H90" s="1">
        <v>161</v>
      </c>
      <c r="I90" s="7">
        <v>371</v>
      </c>
      <c r="J90" s="8">
        <v>658</v>
      </c>
      <c r="K90" s="1">
        <v>95358</v>
      </c>
      <c r="L90" s="1">
        <v>78148</v>
      </c>
      <c r="M90" s="1">
        <v>83195</v>
      </c>
      <c r="N90" s="1">
        <v>341</v>
      </c>
      <c r="T90" s="4">
        <f t="shared" ref="T90:T95" si="188">T89*3</f>
        <v>450</v>
      </c>
      <c r="U90" s="1"/>
      <c r="V90" s="1">
        <f t="shared" si="186"/>
        <v>94.605216616666439</v>
      </c>
      <c r="W90" s="1">
        <f t="shared" si="178"/>
        <v>99.713099183839233</v>
      </c>
      <c r="X90" s="1">
        <f t="shared" si="179"/>
        <v>99.76026096183827</v>
      </c>
      <c r="Y90" s="1">
        <f t="shared" si="180"/>
        <v>99.774671505115748</v>
      </c>
      <c r="Z90" s="1">
        <f t="shared" si="181"/>
        <v>99.789082048393226</v>
      </c>
      <c r="AA90" s="1">
        <f t="shared" si="182"/>
        <v>99.513971676732211</v>
      </c>
      <c r="AB90" s="1">
        <f t="shared" si="183"/>
        <v>99.137987502128837</v>
      </c>
      <c r="AC90" s="1">
        <f t="shared" si="184"/>
        <v>-24.923689623098792</v>
      </c>
      <c r="AD90" s="1">
        <f t="shared" si="185"/>
        <v>-2.3777396407844575</v>
      </c>
      <c r="AE90" s="1"/>
      <c r="AF90" s="1"/>
    </row>
    <row r="91" spans="1:34" x14ac:dyDescent="0.2">
      <c r="B91" s="4">
        <f t="shared" si="187"/>
        <v>1350</v>
      </c>
      <c r="C91" s="1">
        <v>78862</v>
      </c>
      <c r="D91" s="1">
        <v>15471</v>
      </c>
      <c r="E91" s="1">
        <v>847.00000000000011</v>
      </c>
      <c r="F91" s="1">
        <v>260</v>
      </c>
      <c r="G91" s="1">
        <v>209</v>
      </c>
      <c r="H91" s="1">
        <v>217</v>
      </c>
      <c r="I91" s="7">
        <v>946.00000000000011</v>
      </c>
      <c r="J91" s="8">
        <v>90016</v>
      </c>
      <c r="K91" s="1">
        <v>84444</v>
      </c>
      <c r="L91" s="1">
        <v>80553</v>
      </c>
      <c r="M91" s="1">
        <v>73138</v>
      </c>
      <c r="N91" s="1">
        <v>311</v>
      </c>
      <c r="T91" s="4">
        <f t="shared" si="188"/>
        <v>1350</v>
      </c>
      <c r="U91" s="1"/>
      <c r="V91" s="1">
        <f t="shared" si="186"/>
        <v>79.732225904916618</v>
      </c>
      <c r="W91" s="1">
        <f t="shared" si="178"/>
        <v>98.89038816763393</v>
      </c>
      <c r="X91" s="1">
        <f t="shared" si="179"/>
        <v>99.659387158895896</v>
      </c>
      <c r="Y91" s="1">
        <f t="shared" si="180"/>
        <v>99.726199677727863</v>
      </c>
      <c r="Z91" s="1">
        <f t="shared" si="181"/>
        <v>99.715719282616959</v>
      </c>
      <c r="AA91" s="1">
        <f t="shared" si="182"/>
        <v>98.760693278136586</v>
      </c>
      <c r="AB91" s="1">
        <f t="shared" si="183"/>
        <v>-17.925405787798198</v>
      </c>
      <c r="AC91" s="1">
        <f t="shared" si="184"/>
        <v>-10.625810593059358</v>
      </c>
      <c r="AD91" s="1">
        <f t="shared" si="185"/>
        <v>-5.5284084209974713</v>
      </c>
      <c r="AE91" s="1"/>
      <c r="AF91" s="1"/>
    </row>
    <row r="92" spans="1:34" x14ac:dyDescent="0.2">
      <c r="B92" s="4">
        <f t="shared" si="187"/>
        <v>4050</v>
      </c>
      <c r="C92" s="1">
        <v>69551</v>
      </c>
      <c r="D92" s="1">
        <v>36470</v>
      </c>
      <c r="E92" s="1">
        <v>6450</v>
      </c>
      <c r="F92" s="1">
        <v>1954</v>
      </c>
      <c r="G92" s="1">
        <v>591</v>
      </c>
      <c r="H92" s="1">
        <v>261</v>
      </c>
      <c r="I92" s="7">
        <v>4214</v>
      </c>
      <c r="J92" s="8">
        <v>68739</v>
      </c>
      <c r="K92" s="1">
        <v>71382</v>
      </c>
      <c r="L92" s="1">
        <v>66630</v>
      </c>
      <c r="M92" s="1">
        <v>65646</v>
      </c>
      <c r="N92" s="1">
        <v>292</v>
      </c>
      <c r="T92" s="4">
        <f t="shared" si="188"/>
        <v>4050</v>
      </c>
      <c r="U92" s="1"/>
      <c r="V92" s="1">
        <f t="shared" si="186"/>
        <v>52.222498788204319</v>
      </c>
      <c r="W92" s="1">
        <f t="shared" si="178"/>
        <v>91.550181441840365</v>
      </c>
      <c r="X92" s="1">
        <f t="shared" si="179"/>
        <v>97.440163494163727</v>
      </c>
      <c r="Y92" s="1">
        <f t="shared" si="180"/>
        <v>99.225760811182582</v>
      </c>
      <c r="Z92" s="1">
        <f t="shared" si="181"/>
        <v>99.658077109507019</v>
      </c>
      <c r="AA92" s="1">
        <f t="shared" si="182"/>
        <v>94.479451875335698</v>
      </c>
      <c r="AB92" s="1">
        <f t="shared" si="183"/>
        <v>9.9485150590177245</v>
      </c>
      <c r="AC92" s="1">
        <f t="shared" si="184"/>
        <v>6.4860545242555645</v>
      </c>
      <c r="AD92" s="1">
        <f t="shared" si="185"/>
        <v>12.711409220127598</v>
      </c>
      <c r="AE92" s="1"/>
      <c r="AF92" s="1"/>
    </row>
    <row r="93" spans="1:34" x14ac:dyDescent="0.2">
      <c r="B93" s="4">
        <f t="shared" si="187"/>
        <v>12150</v>
      </c>
      <c r="C93" s="1">
        <v>85902</v>
      </c>
      <c r="D93" s="1">
        <v>61448</v>
      </c>
      <c r="E93" s="1">
        <v>26407</v>
      </c>
      <c r="F93" s="1">
        <v>19123</v>
      </c>
      <c r="G93" s="1">
        <v>6665.0000000000009</v>
      </c>
      <c r="H93" s="1">
        <v>6425</v>
      </c>
      <c r="I93" s="7">
        <v>17165</v>
      </c>
      <c r="J93" s="8">
        <v>66797</v>
      </c>
      <c r="K93" s="1">
        <v>66443</v>
      </c>
      <c r="L93" s="1">
        <v>71265</v>
      </c>
      <c r="M93" s="1">
        <v>73195</v>
      </c>
      <c r="N93" s="1">
        <v>307</v>
      </c>
      <c r="T93" s="4">
        <f t="shared" si="188"/>
        <v>12150</v>
      </c>
      <c r="U93" s="1"/>
      <c r="V93" s="1">
        <f t="shared" si="186"/>
        <v>19.500085153210275</v>
      </c>
      <c r="W93" s="1">
        <f t="shared" si="178"/>
        <v>65.405525788322223</v>
      </c>
      <c r="X93" s="1">
        <f t="shared" si="179"/>
        <v>74.947925536792738</v>
      </c>
      <c r="Y93" s="1">
        <f t="shared" si="180"/>
        <v>91.268520823235036</v>
      </c>
      <c r="Z93" s="1">
        <f t="shared" si="181"/>
        <v>91.582932676561896</v>
      </c>
      <c r="AA93" s="1">
        <f t="shared" si="182"/>
        <v>77.513002240184463</v>
      </c>
      <c r="AB93" s="1">
        <f t="shared" si="183"/>
        <v>12.492630972187651</v>
      </c>
      <c r="AC93" s="1">
        <f t="shared" si="184"/>
        <v>12.956388455844786</v>
      </c>
      <c r="AD93" s="1">
        <f t="shared" si="185"/>
        <v>6.6393303027524135</v>
      </c>
      <c r="AE93" s="1"/>
      <c r="AF93" s="1"/>
    </row>
    <row r="94" spans="1:34" x14ac:dyDescent="0.2">
      <c r="B94" s="4">
        <f t="shared" si="187"/>
        <v>36450</v>
      </c>
      <c r="C94" s="1">
        <v>81453</v>
      </c>
      <c r="D94" s="1">
        <v>56371</v>
      </c>
      <c r="E94" s="1">
        <v>36672</v>
      </c>
      <c r="F94" s="1">
        <v>31889</v>
      </c>
      <c r="G94" s="1">
        <v>21160</v>
      </c>
      <c r="H94" s="1">
        <v>16553</v>
      </c>
      <c r="I94" s="7">
        <v>30731</v>
      </c>
      <c r="J94" s="8">
        <v>70496</v>
      </c>
      <c r="K94" s="1">
        <v>73293</v>
      </c>
      <c r="L94" s="1">
        <v>72201</v>
      </c>
      <c r="M94" s="1">
        <v>79108</v>
      </c>
      <c r="N94" s="1">
        <v>304</v>
      </c>
      <c r="T94" s="4">
        <f t="shared" si="188"/>
        <v>36450</v>
      </c>
      <c r="U94" s="1"/>
      <c r="V94" s="1">
        <f t="shared" si="186"/>
        <v>26.15120590046245</v>
      </c>
      <c r="W94" s="1">
        <f t="shared" si="178"/>
        <v>51.957868811654194</v>
      </c>
      <c r="X94" s="1">
        <f t="shared" si="179"/>
        <v>58.223835038580951</v>
      </c>
      <c r="Y94" s="1">
        <f t="shared" si="180"/>
        <v>72.279354931680928</v>
      </c>
      <c r="Z94" s="1">
        <f t="shared" si="181"/>
        <v>78.314752466167974</v>
      </c>
      <c r="AA94" s="1">
        <f t="shared" si="182"/>
        <v>59.740872230883099</v>
      </c>
      <c r="AB94" s="1">
        <f t="shared" si="183"/>
        <v>7.6467582827872613</v>
      </c>
      <c r="AC94" s="1">
        <f t="shared" si="184"/>
        <v>3.9825501421403584</v>
      </c>
      <c r="AD94" s="1">
        <f t="shared" si="185"/>
        <v>5.4131240747776195</v>
      </c>
      <c r="AE94" s="1"/>
      <c r="AF94" s="1"/>
    </row>
    <row r="95" spans="1:34" x14ac:dyDescent="0.2">
      <c r="B95" s="4">
        <f t="shared" si="187"/>
        <v>109350</v>
      </c>
      <c r="C95" s="1">
        <v>104507</v>
      </c>
      <c r="D95" s="1">
        <v>82339</v>
      </c>
      <c r="E95" s="1">
        <v>69278</v>
      </c>
      <c r="F95" s="1">
        <v>67239</v>
      </c>
      <c r="G95" s="1">
        <v>65159</v>
      </c>
      <c r="H95" s="1">
        <v>68729</v>
      </c>
      <c r="I95" s="7">
        <v>64919.000000000007</v>
      </c>
      <c r="J95" s="8">
        <v>81256</v>
      </c>
      <c r="K95" s="1">
        <v>102335</v>
      </c>
      <c r="L95" s="1">
        <v>95053</v>
      </c>
      <c r="M95" s="1">
        <v>106550</v>
      </c>
      <c r="N95" s="1">
        <v>276</v>
      </c>
      <c r="T95" s="4">
        <f t="shared" si="188"/>
        <v>109350</v>
      </c>
      <c r="U95" s="1"/>
      <c r="V95" s="1">
        <f>(81688-D95)/81688*100</f>
        <v>-0.79693467828812059</v>
      </c>
      <c r="W95" s="1">
        <f t="shared" ref="W95:AD95" si="189">(81688-E95)/81688*100</f>
        <v>15.191949857996278</v>
      </c>
      <c r="X95" s="1">
        <f t="shared" si="189"/>
        <v>17.688032513955537</v>
      </c>
      <c r="Y95" s="1">
        <f t="shared" si="189"/>
        <v>20.234306140436782</v>
      </c>
      <c r="Z95" s="1">
        <f t="shared" si="189"/>
        <v>15.864019194985799</v>
      </c>
      <c r="AA95" s="1">
        <f t="shared" si="189"/>
        <v>20.528106943492304</v>
      </c>
      <c r="AB95" s="1">
        <f t="shared" si="189"/>
        <v>0.52884144549995105</v>
      </c>
      <c r="AC95" s="1">
        <f t="shared" si="189"/>
        <v>-25.275438252864557</v>
      </c>
      <c r="AD95" s="1">
        <f t="shared" si="189"/>
        <v>-16.361032220154737</v>
      </c>
      <c r="AE95" s="1"/>
      <c r="AF95" s="1"/>
    </row>
    <row r="96" spans="1:34" x14ac:dyDescent="0.2">
      <c r="C96" s="11">
        <f>AVERAGE(C88:C94)</f>
        <v>81688.28571428571</v>
      </c>
      <c r="T96" s="4"/>
      <c r="AA96" s="5"/>
      <c r="AB96" s="4"/>
    </row>
    <row r="97" spans="1:32" x14ac:dyDescent="0.2">
      <c r="T97" s="4"/>
      <c r="AA97" s="5"/>
      <c r="AB97" s="4"/>
    </row>
    <row r="98" spans="1:32" x14ac:dyDescent="0.2">
      <c r="A98" t="s">
        <v>1</v>
      </c>
      <c r="B98" s="4" t="s">
        <v>18</v>
      </c>
      <c r="S98" t="s">
        <v>1</v>
      </c>
      <c r="T98" s="4" t="s">
        <v>18</v>
      </c>
      <c r="AA98" s="5"/>
      <c r="AB98" s="4"/>
    </row>
    <row r="99" spans="1:32" x14ac:dyDescent="0.2">
      <c r="C99" t="s">
        <v>12</v>
      </c>
      <c r="D99" t="s">
        <v>13</v>
      </c>
      <c r="E99" t="s">
        <v>13</v>
      </c>
      <c r="F99" t="s">
        <v>14</v>
      </c>
      <c r="G99" t="s">
        <v>14</v>
      </c>
      <c r="H99" t="s">
        <v>15</v>
      </c>
      <c r="I99" s="5" t="s">
        <v>15</v>
      </c>
      <c r="J99" s="4" t="s">
        <v>16</v>
      </c>
      <c r="K99" t="s">
        <v>16</v>
      </c>
      <c r="L99" t="s">
        <v>17</v>
      </c>
      <c r="M99" t="s">
        <v>17</v>
      </c>
      <c r="N99" t="s">
        <v>12</v>
      </c>
      <c r="T99" s="4"/>
      <c r="V99" t="s">
        <v>13</v>
      </c>
      <c r="W99" t="s">
        <v>13</v>
      </c>
      <c r="X99" t="s">
        <v>14</v>
      </c>
      <c r="Y99" t="s">
        <v>14</v>
      </c>
      <c r="Z99" t="s">
        <v>15</v>
      </c>
      <c r="AA99" s="5" t="s">
        <v>15</v>
      </c>
      <c r="AB99" s="4" t="s">
        <v>16</v>
      </c>
      <c r="AC99" t="s">
        <v>16</v>
      </c>
      <c r="AD99" t="s">
        <v>17</v>
      </c>
      <c r="AE99" t="s">
        <v>17</v>
      </c>
    </row>
    <row r="100" spans="1:32" x14ac:dyDescent="0.2">
      <c r="C100" s="1">
        <v>84679</v>
      </c>
      <c r="D100" s="1">
        <v>9804</v>
      </c>
      <c r="E100" s="1">
        <v>7520.9999999999991</v>
      </c>
      <c r="F100" s="1">
        <v>12091</v>
      </c>
      <c r="G100" s="1">
        <v>9016</v>
      </c>
      <c r="H100" s="1">
        <v>108183.99999999999</v>
      </c>
      <c r="I100" s="7">
        <v>80303</v>
      </c>
      <c r="J100" s="8">
        <v>16884</v>
      </c>
      <c r="K100" s="1">
        <v>25048</v>
      </c>
      <c r="L100" s="1">
        <v>30564</v>
      </c>
      <c r="M100" s="1">
        <v>20747</v>
      </c>
      <c r="N100" s="1">
        <v>76328</v>
      </c>
      <c r="O100" s="11">
        <f>AVERAGE(N100:N107)</f>
        <v>62232.625</v>
      </c>
      <c r="T100" s="4"/>
      <c r="U100" s="1"/>
      <c r="V100" s="1">
        <f>(62233-D100)/62233*100</f>
        <v>84.246300194430617</v>
      </c>
      <c r="W100" s="1">
        <f t="shared" ref="W100:W107" si="190">(62233-E100)/62233*100</f>
        <v>87.914771905580636</v>
      </c>
      <c r="X100" s="1">
        <f t="shared" ref="X100:X107" si="191">(62233-F100)/62233*100</f>
        <v>80.571401025179568</v>
      </c>
      <c r="Y100" s="1">
        <f t="shared" ref="Y100:Y107" si="192">(62233-G100)/62233*100</f>
        <v>85.512509440329083</v>
      </c>
      <c r="Z100" s="1">
        <f t="shared" ref="Z100:Z107" si="193">(62233-H100)/62233*100</f>
        <v>-73.83703179984893</v>
      </c>
      <c r="AA100" s="1">
        <f t="shared" ref="AA100:AA107" si="194">(62233-I100)/62233*100</f>
        <v>-29.036041971301401</v>
      </c>
      <c r="AB100" s="1">
        <f t="shared" ref="AB100:AB107" si="195">(62233-J100)/62233*100</f>
        <v>72.869699355647327</v>
      </c>
      <c r="AC100" s="1">
        <f t="shared" ref="AC100:AC107" si="196">(62233-K100)/62233*100</f>
        <v>59.751257371491008</v>
      </c>
      <c r="AD100" s="1">
        <f t="shared" ref="AD100:AD107" si="197">(62233-L100)/62233*100</f>
        <v>50.887792650201661</v>
      </c>
      <c r="AE100" s="1">
        <f t="shared" ref="AE100:AE107" si="198">(62233-M100)/62233*100</f>
        <v>66.662381694599333</v>
      </c>
      <c r="AF100" s="1"/>
    </row>
    <row r="101" spans="1:32" x14ac:dyDescent="0.2">
      <c r="C101" s="1">
        <v>56495.000000000007</v>
      </c>
      <c r="D101" s="1">
        <v>20009</v>
      </c>
      <c r="E101" s="1">
        <v>15013</v>
      </c>
      <c r="F101" s="1">
        <v>16408</v>
      </c>
      <c r="G101" s="1">
        <v>16277.000000000002</v>
      </c>
      <c r="H101" s="1">
        <v>41221</v>
      </c>
      <c r="I101" s="7">
        <v>38109</v>
      </c>
      <c r="J101" s="8">
        <v>29181</v>
      </c>
      <c r="K101" s="1">
        <v>29216.000000000004</v>
      </c>
      <c r="L101" s="1">
        <v>38042</v>
      </c>
      <c r="M101" s="1">
        <v>30689.999999999996</v>
      </c>
      <c r="N101" s="1">
        <v>48866</v>
      </c>
      <c r="T101" s="4"/>
      <c r="U101" s="1"/>
      <c r="V101" s="1">
        <f t="shared" ref="V101:V107" si="199">(62233-D101)/62233*100</f>
        <v>67.848247714235214</v>
      </c>
      <c r="W101" s="1">
        <f t="shared" si="190"/>
        <v>75.87614288239358</v>
      </c>
      <c r="X101" s="1">
        <f t="shared" si="191"/>
        <v>73.634566869667211</v>
      </c>
      <c r="Y101" s="1">
        <f t="shared" si="192"/>
        <v>73.845066122475217</v>
      </c>
      <c r="Z101" s="1">
        <f t="shared" si="193"/>
        <v>33.763437404592416</v>
      </c>
      <c r="AA101" s="1">
        <f t="shared" si="194"/>
        <v>38.763999807176255</v>
      </c>
      <c r="AB101" s="1">
        <f t="shared" si="195"/>
        <v>53.110086288625006</v>
      </c>
      <c r="AC101" s="1">
        <f t="shared" si="196"/>
        <v>53.053846030241189</v>
      </c>
      <c r="AD101" s="1">
        <f t="shared" si="197"/>
        <v>38.87165973036813</v>
      </c>
      <c r="AE101" s="1">
        <f t="shared" si="198"/>
        <v>50.685327720019934</v>
      </c>
      <c r="AF101" s="1"/>
    </row>
    <row r="102" spans="1:32" x14ac:dyDescent="0.2">
      <c r="C102" s="1">
        <v>66598</v>
      </c>
      <c r="D102" s="1">
        <v>32626</v>
      </c>
      <c r="E102" s="1">
        <v>34674</v>
      </c>
      <c r="F102" s="1">
        <v>31733</v>
      </c>
      <c r="G102" s="1">
        <v>32514</v>
      </c>
      <c r="H102" s="1">
        <v>79997</v>
      </c>
      <c r="I102" s="7">
        <v>49700</v>
      </c>
      <c r="J102" s="8">
        <v>50102</v>
      </c>
      <c r="K102" s="1">
        <v>50195</v>
      </c>
      <c r="L102" s="1">
        <v>46271</v>
      </c>
      <c r="M102" s="1">
        <v>54323</v>
      </c>
      <c r="N102" s="1">
        <v>51070</v>
      </c>
      <c r="T102" s="4"/>
      <c r="U102" s="1"/>
      <c r="V102" s="1">
        <f t="shared" si="199"/>
        <v>47.574437999132293</v>
      </c>
      <c r="W102" s="1">
        <f t="shared" si="190"/>
        <v>44.28357945141645</v>
      </c>
      <c r="X102" s="1">
        <f t="shared" si="191"/>
        <v>49.009368020182222</v>
      </c>
      <c r="Y102" s="1">
        <f t="shared" si="192"/>
        <v>47.754406825960501</v>
      </c>
      <c r="Z102" s="1">
        <f t="shared" si="193"/>
        <v>-28.544341426574327</v>
      </c>
      <c r="AA102" s="1">
        <f t="shared" si="194"/>
        <v>20.138833094981763</v>
      </c>
      <c r="AB102" s="1">
        <f t="shared" si="195"/>
        <v>19.49287355583051</v>
      </c>
      <c r="AC102" s="1">
        <f t="shared" si="196"/>
        <v>19.343435154982082</v>
      </c>
      <c r="AD102" s="1">
        <f t="shared" si="197"/>
        <v>25.648771552070443</v>
      </c>
      <c r="AE102" s="1">
        <f t="shared" si="198"/>
        <v>12.71029839474234</v>
      </c>
      <c r="AF102" s="1"/>
    </row>
    <row r="103" spans="1:32" x14ac:dyDescent="0.2">
      <c r="C103" s="1">
        <v>84409</v>
      </c>
      <c r="D103" s="1">
        <v>54219.000000000007</v>
      </c>
      <c r="E103" s="1">
        <v>48027</v>
      </c>
      <c r="F103" s="1">
        <v>66566</v>
      </c>
      <c r="G103" s="1">
        <v>54255.999999999993</v>
      </c>
      <c r="H103" s="1">
        <v>78197</v>
      </c>
      <c r="I103" s="7">
        <v>76475</v>
      </c>
      <c r="J103" s="8">
        <v>72547</v>
      </c>
      <c r="K103" s="1">
        <v>60209</v>
      </c>
      <c r="L103" s="1">
        <v>53345.000000000007</v>
      </c>
      <c r="M103" s="1">
        <v>47681</v>
      </c>
      <c r="N103" s="1">
        <v>61220.000000000007</v>
      </c>
      <c r="T103" s="4"/>
      <c r="U103" s="1"/>
      <c r="V103" s="1">
        <f t="shared" si="199"/>
        <v>12.877412305368521</v>
      </c>
      <c r="W103" s="1">
        <f t="shared" si="190"/>
        <v>22.827117445728152</v>
      </c>
      <c r="X103" s="1">
        <f t="shared" si="191"/>
        <v>-6.9625439879163791</v>
      </c>
      <c r="Y103" s="1">
        <f t="shared" si="192"/>
        <v>12.817958317934227</v>
      </c>
      <c r="Z103" s="1">
        <f t="shared" si="193"/>
        <v>-25.651985281120947</v>
      </c>
      <c r="AA103" s="1">
        <f t="shared" si="194"/>
        <v>-22.884964568637216</v>
      </c>
      <c r="AB103" s="1">
        <f t="shared" si="195"/>
        <v>-16.57320071344785</v>
      </c>
      <c r="AC103" s="1">
        <f t="shared" si="196"/>
        <v>3.2522937991097969</v>
      </c>
      <c r="AD103" s="1">
        <f t="shared" si="197"/>
        <v>14.281811900438662</v>
      </c>
      <c r="AE103" s="1">
        <f t="shared" si="198"/>
        <v>23.383092571465301</v>
      </c>
      <c r="AF103" s="1"/>
    </row>
    <row r="104" spans="1:32" x14ac:dyDescent="0.2">
      <c r="C104" s="1">
        <v>57334</v>
      </c>
      <c r="D104" s="1">
        <v>43854</v>
      </c>
      <c r="E104" s="1">
        <v>54705.999999999993</v>
      </c>
      <c r="F104" s="1">
        <v>38036</v>
      </c>
      <c r="G104" s="1">
        <v>41959</v>
      </c>
      <c r="H104" s="1">
        <v>46881</v>
      </c>
      <c r="I104" s="7">
        <v>49465</v>
      </c>
      <c r="J104" s="8">
        <v>41955</v>
      </c>
      <c r="K104" s="1">
        <v>46478</v>
      </c>
      <c r="L104" s="1">
        <v>45156</v>
      </c>
      <c r="M104" s="1">
        <v>41393</v>
      </c>
      <c r="N104" s="1">
        <v>47014</v>
      </c>
      <c r="T104" s="4"/>
      <c r="U104" s="1"/>
      <c r="V104" s="1">
        <f t="shared" si="199"/>
        <v>29.532563109604233</v>
      </c>
      <c r="W104" s="1">
        <f t="shared" si="190"/>
        <v>12.094869281570883</v>
      </c>
      <c r="X104" s="1">
        <f t="shared" si="191"/>
        <v>38.881300917519646</v>
      </c>
      <c r="Y104" s="1">
        <f t="shared" si="192"/>
        <v>32.577571384956535</v>
      </c>
      <c r="Z104" s="1">
        <f t="shared" si="193"/>
        <v>24.668584191666802</v>
      </c>
      <c r="AA104" s="1">
        <f t="shared" si="194"/>
        <v>20.51644625841595</v>
      </c>
      <c r="AB104" s="1">
        <f t="shared" si="195"/>
        <v>32.583998843057543</v>
      </c>
      <c r="AC104" s="1">
        <f t="shared" si="196"/>
        <v>25.316150595343306</v>
      </c>
      <c r="AD104" s="1">
        <f t="shared" si="197"/>
        <v>27.440425497726284</v>
      </c>
      <c r="AE104" s="1">
        <f t="shared" si="198"/>
        <v>33.487056706249099</v>
      </c>
      <c r="AF104" s="1"/>
    </row>
    <row r="105" spans="1:32" x14ac:dyDescent="0.2">
      <c r="C105" s="1">
        <v>59652</v>
      </c>
      <c r="D105" s="1">
        <v>55998</v>
      </c>
      <c r="E105" s="1">
        <v>48551</v>
      </c>
      <c r="F105" s="1">
        <v>55915</v>
      </c>
      <c r="G105" s="1">
        <v>68827</v>
      </c>
      <c r="H105" s="1">
        <v>58058.000000000007</v>
      </c>
      <c r="I105" s="7">
        <v>41616</v>
      </c>
      <c r="J105" s="8">
        <v>48540</v>
      </c>
      <c r="K105" s="1">
        <v>66787</v>
      </c>
      <c r="L105" s="1">
        <v>72636</v>
      </c>
      <c r="M105" s="1">
        <v>40143</v>
      </c>
      <c r="N105" s="1">
        <v>64280.999999999993</v>
      </c>
      <c r="T105" s="4"/>
      <c r="U105" s="1"/>
      <c r="V105" s="1">
        <f t="shared" si="199"/>
        <v>10.018800314945448</v>
      </c>
      <c r="W105" s="1">
        <f t="shared" si="190"/>
        <v>21.985120434496167</v>
      </c>
      <c r="X105" s="1">
        <f t="shared" si="191"/>
        <v>10.152170070541352</v>
      </c>
      <c r="Y105" s="1">
        <f t="shared" si="192"/>
        <v>-10.59566467951087</v>
      </c>
      <c r="Z105" s="1">
        <f t="shared" si="193"/>
        <v>6.7086593929265703</v>
      </c>
      <c r="AA105" s="1">
        <f t="shared" si="194"/>
        <v>33.128725917117933</v>
      </c>
      <c r="AB105" s="1">
        <f t="shared" si="195"/>
        <v>22.002795944273938</v>
      </c>
      <c r="AC105" s="1">
        <f t="shared" si="196"/>
        <v>-7.317661047997043</v>
      </c>
      <c r="AD105" s="1">
        <f t="shared" si="197"/>
        <v>-16.716211656195266</v>
      </c>
      <c r="AE105" s="1">
        <f t="shared" si="198"/>
        <v>35.495637362813945</v>
      </c>
      <c r="AF105" s="1"/>
    </row>
    <row r="106" spans="1:32" x14ac:dyDescent="0.2">
      <c r="C106" s="1">
        <v>39689</v>
      </c>
      <c r="D106" s="1">
        <v>49355</v>
      </c>
      <c r="E106" s="1">
        <v>46333</v>
      </c>
      <c r="F106" s="1">
        <v>42936</v>
      </c>
      <c r="G106" s="1">
        <v>45116</v>
      </c>
      <c r="H106" s="1">
        <v>44508</v>
      </c>
      <c r="I106" s="7">
        <v>41819</v>
      </c>
      <c r="J106" s="8">
        <v>37678</v>
      </c>
      <c r="K106" s="1">
        <v>33440</v>
      </c>
      <c r="L106" s="1">
        <v>40806</v>
      </c>
      <c r="M106" s="1">
        <v>44652</v>
      </c>
      <c r="N106" s="1">
        <v>62974</v>
      </c>
      <c r="T106" s="4"/>
      <c r="U106" s="1"/>
      <c r="V106" s="1">
        <f t="shared" si="199"/>
        <v>20.693201356193661</v>
      </c>
      <c r="W106" s="1">
        <f t="shared" si="190"/>
        <v>25.54914595150483</v>
      </c>
      <c r="X106" s="1">
        <f t="shared" si="191"/>
        <v>31.007664743785451</v>
      </c>
      <c r="Y106" s="1">
        <f t="shared" si="192"/>
        <v>27.504700078736359</v>
      </c>
      <c r="Z106" s="1">
        <f t="shared" si="193"/>
        <v>28.481673710089499</v>
      </c>
      <c r="AA106" s="1">
        <f t="shared" si="194"/>
        <v>32.802532418491801</v>
      </c>
      <c r="AB106" s="1">
        <f t="shared" si="195"/>
        <v>39.456558417559819</v>
      </c>
      <c r="AC106" s="1">
        <f t="shared" si="196"/>
        <v>46.266450275577263</v>
      </c>
      <c r="AD106" s="1">
        <f t="shared" si="197"/>
        <v>34.430286182571948</v>
      </c>
      <c r="AE106" s="1">
        <f t="shared" si="198"/>
        <v>28.250285218453229</v>
      </c>
      <c r="AF106" s="1"/>
    </row>
    <row r="107" spans="1:32" x14ac:dyDescent="0.2">
      <c r="C107" s="1">
        <v>88786</v>
      </c>
      <c r="D107" s="1">
        <v>48527</v>
      </c>
      <c r="E107" s="1">
        <v>63061</v>
      </c>
      <c r="F107" s="1">
        <v>50640</v>
      </c>
      <c r="G107" s="1">
        <v>47258</v>
      </c>
      <c r="H107" s="1">
        <v>72712</v>
      </c>
      <c r="I107" s="7">
        <v>57866.999999999993</v>
      </c>
      <c r="J107" s="8">
        <v>64321</v>
      </c>
      <c r="K107" s="1">
        <v>55133.000000000007</v>
      </c>
      <c r="L107" s="1">
        <v>64670.000000000007</v>
      </c>
      <c r="M107" s="1">
        <v>58205.999999999993</v>
      </c>
      <c r="N107" s="1">
        <v>86108</v>
      </c>
      <c r="T107" s="4"/>
      <c r="U107" s="1"/>
      <c r="V107" s="1">
        <f t="shared" si="199"/>
        <v>22.023685183102213</v>
      </c>
      <c r="W107" s="1">
        <f t="shared" si="190"/>
        <v>-1.3304838269085533</v>
      </c>
      <c r="X107" s="1">
        <f t="shared" si="191"/>
        <v>18.628380441245</v>
      </c>
      <c r="Y107" s="1">
        <f t="shared" si="192"/>
        <v>24.062796265646842</v>
      </c>
      <c r="Z107" s="1">
        <f t="shared" si="193"/>
        <v>-16.838333360114408</v>
      </c>
      <c r="AA107" s="1">
        <f t="shared" si="194"/>
        <v>7.0155705172497029</v>
      </c>
      <c r="AB107" s="1">
        <f t="shared" si="195"/>
        <v>-3.355133128725917</v>
      </c>
      <c r="AC107" s="1">
        <f t="shared" si="196"/>
        <v>11.408738129288308</v>
      </c>
      <c r="AD107" s="1">
        <f t="shared" si="197"/>
        <v>-3.9159288480388335</v>
      </c>
      <c r="AE107" s="1">
        <f t="shared" si="198"/>
        <v>6.4708434431893167</v>
      </c>
      <c r="AF107" s="1"/>
    </row>
    <row r="108" spans="1:32" x14ac:dyDescent="0.2">
      <c r="C108" s="11">
        <f>AVERAGE(C100:C106)</f>
        <v>64122.285714285717</v>
      </c>
      <c r="T108" s="4"/>
      <c r="AA108" s="5"/>
      <c r="AB108" s="4"/>
    </row>
    <row r="109" spans="1:32" x14ac:dyDescent="0.2">
      <c r="T109" s="4"/>
      <c r="AA109" s="5"/>
      <c r="AB109" s="4"/>
    </row>
    <row r="110" spans="1:32" x14ac:dyDescent="0.2">
      <c r="T110" s="4"/>
      <c r="AA110" s="5"/>
      <c r="AB110" s="4"/>
    </row>
    <row r="111" spans="1:32" x14ac:dyDescent="0.2">
      <c r="A111" t="s">
        <v>0</v>
      </c>
      <c r="B111" s="4" t="s">
        <v>19</v>
      </c>
      <c r="S111" t="s">
        <v>0</v>
      </c>
      <c r="T111" s="4" t="s">
        <v>19</v>
      </c>
      <c r="AA111" s="5"/>
      <c r="AB111" s="4"/>
    </row>
    <row r="112" spans="1:32" x14ac:dyDescent="0.2">
      <c r="D112" t="s">
        <v>13</v>
      </c>
      <c r="E112" t="s">
        <v>13</v>
      </c>
      <c r="F112" t="s">
        <v>14</v>
      </c>
      <c r="G112" t="s">
        <v>14</v>
      </c>
      <c r="H112" t="s">
        <v>15</v>
      </c>
      <c r="I112" s="5" t="s">
        <v>15</v>
      </c>
      <c r="J112" s="4" t="s">
        <v>16</v>
      </c>
      <c r="K112" t="s">
        <v>16</v>
      </c>
      <c r="L112" t="s">
        <v>17</v>
      </c>
      <c r="M112" t="s">
        <v>17</v>
      </c>
      <c r="N112" t="s">
        <v>12</v>
      </c>
      <c r="T112" s="4"/>
      <c r="V112" t="s">
        <v>13</v>
      </c>
      <c r="W112" t="s">
        <v>13</v>
      </c>
      <c r="X112" t="s">
        <v>14</v>
      </c>
      <c r="Y112" t="s">
        <v>14</v>
      </c>
      <c r="Z112" t="s">
        <v>15</v>
      </c>
      <c r="AA112" s="5" t="s">
        <v>15</v>
      </c>
      <c r="AB112" s="4" t="s">
        <v>16</v>
      </c>
      <c r="AC112" t="s">
        <v>16</v>
      </c>
      <c r="AD112" t="s">
        <v>17</v>
      </c>
      <c r="AE112" t="s">
        <v>17</v>
      </c>
    </row>
    <row r="113" spans="3:32" x14ac:dyDescent="0.2">
      <c r="C113" s="1">
        <v>1127053</v>
      </c>
      <c r="D113" s="1">
        <v>960268</v>
      </c>
      <c r="E113" s="1">
        <v>824504.00000000012</v>
      </c>
      <c r="F113" s="1">
        <v>874479.00000000012</v>
      </c>
      <c r="G113" s="1">
        <v>883057</v>
      </c>
      <c r="H113" s="1">
        <v>1135796</v>
      </c>
      <c r="I113" s="7">
        <v>1090674</v>
      </c>
      <c r="J113" s="8">
        <v>954894</v>
      </c>
      <c r="K113" s="1">
        <v>1106967</v>
      </c>
      <c r="L113" s="1">
        <v>964190</v>
      </c>
      <c r="M113" s="1">
        <v>963558</v>
      </c>
      <c r="N113" s="1">
        <v>986695.00000000012</v>
      </c>
      <c r="O113" s="11">
        <f>AVERAGE(N113:N120)</f>
        <v>876795.25</v>
      </c>
      <c r="T113" s="4"/>
      <c r="U113" s="1"/>
      <c r="V113" s="1">
        <f>(876795-D113)/876795*100</f>
        <v>-9.5202413334930061</v>
      </c>
      <c r="W113" s="1">
        <f t="shared" ref="W113:W120" si="200">(876795-E113)/876795*100</f>
        <v>5.9638798122708145</v>
      </c>
      <c r="X113" s="1">
        <f t="shared" ref="X113:X120" si="201">(876795-F113)/876795*100</f>
        <v>0.26414384206112984</v>
      </c>
      <c r="Y113" s="1">
        <f t="shared" ref="Y113:Y120" si="202">(876795-G113)/876795*100</f>
        <v>-0.71419202892352263</v>
      </c>
      <c r="Z113" s="1">
        <f t="shared" ref="Z113:Z120" si="203">(876795-H113)/876795*100</f>
        <v>-29.539516078444787</v>
      </c>
      <c r="AA113" s="1">
        <f t="shared" ref="AA113:AA120" si="204">(876795-I113)/876795*100</f>
        <v>-24.39327322806357</v>
      </c>
      <c r="AB113" s="1">
        <f t="shared" ref="AB113:AB120" si="205">(876795-J113)/876795*100</f>
        <v>-8.9073272543753106</v>
      </c>
      <c r="AC113" s="1">
        <f t="shared" ref="AC113:AC120" si="206">(876795-K113)/876795*100</f>
        <v>-26.251518313858995</v>
      </c>
      <c r="AD113" s="1">
        <f t="shared" ref="AD113:AD120" si="207">(876795-L113)/876795*100</f>
        <v>-9.9675522784687409</v>
      </c>
      <c r="AE113" s="1">
        <f t="shared" ref="AE113:AE120" si="208">(876795-M113)/876795*100</f>
        <v>-9.895471575453783</v>
      </c>
      <c r="AF113" s="1"/>
    </row>
    <row r="114" spans="3:32" x14ac:dyDescent="0.2">
      <c r="C114" s="1">
        <v>849727</v>
      </c>
      <c r="D114" s="1">
        <v>779027</v>
      </c>
      <c r="E114" s="1">
        <v>674899</v>
      </c>
      <c r="F114" s="1">
        <v>663650</v>
      </c>
      <c r="G114" s="1">
        <v>730604</v>
      </c>
      <c r="H114" s="1">
        <v>746154</v>
      </c>
      <c r="I114" s="7">
        <v>726028</v>
      </c>
      <c r="J114" s="8">
        <v>631152</v>
      </c>
      <c r="K114" s="1">
        <v>658119</v>
      </c>
      <c r="L114" s="1">
        <v>738057</v>
      </c>
      <c r="M114" s="1">
        <v>760977</v>
      </c>
      <c r="N114" s="1">
        <v>859883</v>
      </c>
      <c r="T114" s="4"/>
      <c r="U114" s="1"/>
      <c r="V114" s="1">
        <f t="shared" ref="V114:V120" si="209">(876795-D114)/876795*100</f>
        <v>11.150611032225321</v>
      </c>
      <c r="W114" s="1">
        <f t="shared" si="200"/>
        <v>23.026591164411293</v>
      </c>
      <c r="X114" s="1">
        <f t="shared" si="201"/>
        <v>24.309559247030379</v>
      </c>
      <c r="Y114" s="1">
        <f t="shared" si="202"/>
        <v>16.673338693765359</v>
      </c>
      <c r="Z114" s="1">
        <f t="shared" si="203"/>
        <v>14.899834054710622</v>
      </c>
      <c r="AA114" s="1">
        <f t="shared" si="204"/>
        <v>17.195239480152143</v>
      </c>
      <c r="AB114" s="1">
        <f t="shared" si="205"/>
        <v>28.016012865036867</v>
      </c>
      <c r="AC114" s="1">
        <f t="shared" si="206"/>
        <v>24.940379450156534</v>
      </c>
      <c r="AD114" s="1">
        <f t="shared" si="207"/>
        <v>15.823311036217133</v>
      </c>
      <c r="AE114" s="1">
        <f t="shared" si="208"/>
        <v>13.20924503447214</v>
      </c>
      <c r="AF114" s="1"/>
    </row>
    <row r="115" spans="3:32" x14ac:dyDescent="0.2">
      <c r="C115" s="1">
        <v>916053.00000000012</v>
      </c>
      <c r="D115" s="1">
        <v>870185</v>
      </c>
      <c r="E115" s="1">
        <v>699169</v>
      </c>
      <c r="F115" s="1">
        <v>731229</v>
      </c>
      <c r="G115" s="1">
        <v>686403</v>
      </c>
      <c r="H115" s="1">
        <v>852467</v>
      </c>
      <c r="I115" s="7">
        <v>811232</v>
      </c>
      <c r="J115" s="8">
        <v>714691</v>
      </c>
      <c r="K115" s="1">
        <v>720667</v>
      </c>
      <c r="L115" s="1">
        <v>820257</v>
      </c>
      <c r="M115" s="1">
        <v>884441</v>
      </c>
      <c r="N115" s="1">
        <v>986391</v>
      </c>
      <c r="T115" s="4"/>
      <c r="U115" s="1"/>
      <c r="V115" s="1">
        <f t="shared" si="209"/>
        <v>0.75388203627986017</v>
      </c>
      <c r="W115" s="1">
        <f t="shared" si="200"/>
        <v>20.258555306542579</v>
      </c>
      <c r="X115" s="1">
        <f t="shared" si="201"/>
        <v>16.602056352967342</v>
      </c>
      <c r="Y115" s="1">
        <f t="shared" si="202"/>
        <v>21.714539886746618</v>
      </c>
      <c r="Z115" s="1">
        <f t="shared" si="203"/>
        <v>2.7746508590947716</v>
      </c>
      <c r="AA115" s="1">
        <f t="shared" si="204"/>
        <v>7.477574575584943</v>
      </c>
      <c r="AB115" s="1">
        <f t="shared" si="205"/>
        <v>18.488244116355588</v>
      </c>
      <c r="AC115" s="1">
        <f t="shared" si="206"/>
        <v>17.806670886581241</v>
      </c>
      <c r="AD115" s="1">
        <f t="shared" si="207"/>
        <v>6.4482575744615325</v>
      </c>
      <c r="AE115" s="1">
        <f t="shared" si="208"/>
        <v>-0.87203964438665826</v>
      </c>
      <c r="AF115" s="1"/>
    </row>
    <row r="116" spans="3:32" x14ac:dyDescent="0.2">
      <c r="C116" s="1">
        <v>886186</v>
      </c>
      <c r="D116" s="1">
        <v>737475</v>
      </c>
      <c r="E116" s="1">
        <v>967812.99999999988</v>
      </c>
      <c r="F116" s="1">
        <v>751846</v>
      </c>
      <c r="G116" s="1">
        <v>819186</v>
      </c>
      <c r="H116" s="1">
        <v>921752</v>
      </c>
      <c r="I116" s="7">
        <v>816066</v>
      </c>
      <c r="J116" s="8">
        <v>701059</v>
      </c>
      <c r="K116" s="1">
        <v>764635</v>
      </c>
      <c r="L116" s="1">
        <v>779387</v>
      </c>
      <c r="M116" s="1">
        <v>791570</v>
      </c>
      <c r="N116" s="1">
        <v>898611</v>
      </c>
      <c r="T116" s="4"/>
      <c r="U116" s="1"/>
      <c r="V116" s="1">
        <f t="shared" si="209"/>
        <v>15.889689151968248</v>
      </c>
      <c r="W116" s="1">
        <f t="shared" si="200"/>
        <v>-10.380761751606689</v>
      </c>
      <c r="X116" s="1">
        <f t="shared" si="201"/>
        <v>14.250651520594895</v>
      </c>
      <c r="Y116" s="1">
        <f t="shared" si="202"/>
        <v>6.5704069936530205</v>
      </c>
      <c r="Z116" s="1">
        <f t="shared" si="203"/>
        <v>-5.1274243124105405</v>
      </c>
      <c r="AA116" s="1">
        <f t="shared" si="204"/>
        <v>6.926248438916736</v>
      </c>
      <c r="AB116" s="1">
        <f t="shared" si="205"/>
        <v>20.042997507969364</v>
      </c>
      <c r="AC116" s="1">
        <f t="shared" si="206"/>
        <v>12.792043750249487</v>
      </c>
      <c r="AD116" s="1">
        <f t="shared" si="207"/>
        <v>11.109552403925662</v>
      </c>
      <c r="AE116" s="1">
        <f t="shared" si="208"/>
        <v>9.7200599912180152</v>
      </c>
      <c r="AF116" s="1"/>
    </row>
    <row r="117" spans="3:32" x14ac:dyDescent="0.2">
      <c r="C117" s="1">
        <v>786306</v>
      </c>
      <c r="D117" s="1">
        <v>759932</v>
      </c>
      <c r="E117" s="1">
        <v>673779</v>
      </c>
      <c r="F117" s="1">
        <v>633670</v>
      </c>
      <c r="G117" s="1">
        <v>664160</v>
      </c>
      <c r="H117" s="1">
        <v>678733</v>
      </c>
      <c r="I117" s="7">
        <v>602574</v>
      </c>
      <c r="J117" s="8">
        <v>527287</v>
      </c>
      <c r="K117" s="1">
        <v>462364.99999999994</v>
      </c>
      <c r="L117" s="1">
        <v>807762</v>
      </c>
      <c r="M117" s="1">
        <v>707866</v>
      </c>
      <c r="N117" s="1">
        <v>902832</v>
      </c>
      <c r="T117" s="4"/>
      <c r="U117" s="1"/>
      <c r="V117" s="1">
        <f t="shared" si="209"/>
        <v>13.32842910828643</v>
      </c>
      <c r="W117" s="1">
        <f t="shared" si="200"/>
        <v>23.154329119121346</v>
      </c>
      <c r="X117" s="1">
        <f t="shared" si="201"/>
        <v>27.728830570429803</v>
      </c>
      <c r="Y117" s="1">
        <f t="shared" si="202"/>
        <v>24.251392856939194</v>
      </c>
      <c r="Z117" s="1">
        <f t="shared" si="203"/>
        <v>22.589316773019917</v>
      </c>
      <c r="AA117" s="1">
        <f t="shared" si="204"/>
        <v>31.275383641558175</v>
      </c>
      <c r="AB117" s="1">
        <f t="shared" si="205"/>
        <v>39.86199738821503</v>
      </c>
      <c r="AC117" s="1">
        <f t="shared" si="206"/>
        <v>47.266464795077532</v>
      </c>
      <c r="AD117" s="1">
        <f t="shared" si="207"/>
        <v>7.8733341316955503</v>
      </c>
      <c r="AE117" s="1">
        <f t="shared" si="208"/>
        <v>19.266647277869968</v>
      </c>
      <c r="AF117" s="1"/>
    </row>
    <row r="118" spans="3:32" x14ac:dyDescent="0.2">
      <c r="C118" s="1">
        <v>849139</v>
      </c>
      <c r="D118" s="1">
        <v>789342</v>
      </c>
      <c r="E118" s="1">
        <v>698296</v>
      </c>
      <c r="F118" s="1">
        <v>643772</v>
      </c>
      <c r="G118" s="1">
        <v>785890</v>
      </c>
      <c r="H118" s="1">
        <v>904987.00000000012</v>
      </c>
      <c r="I118" s="7">
        <v>758392</v>
      </c>
      <c r="J118" s="8">
        <v>715368</v>
      </c>
      <c r="K118" s="1">
        <v>597982</v>
      </c>
      <c r="L118" s="1">
        <v>575035</v>
      </c>
      <c r="M118" s="1">
        <v>727802</v>
      </c>
      <c r="N118" s="1">
        <v>822467</v>
      </c>
      <c r="T118" s="4"/>
      <c r="U118" s="1"/>
      <c r="V118" s="1">
        <f t="shared" si="209"/>
        <v>9.9741672796947967</v>
      </c>
      <c r="W118" s="1">
        <f t="shared" si="200"/>
        <v>20.358122480169254</v>
      </c>
      <c r="X118" s="1">
        <f t="shared" si="201"/>
        <v>26.576679839643248</v>
      </c>
      <c r="Y118" s="1">
        <f t="shared" si="202"/>
        <v>10.367873904390422</v>
      </c>
      <c r="Z118" s="1">
        <f t="shared" si="203"/>
        <v>-3.2153468028444641</v>
      </c>
      <c r="AA118" s="1">
        <f t="shared" si="204"/>
        <v>13.504068796012749</v>
      </c>
      <c r="AB118" s="1">
        <f t="shared" si="205"/>
        <v>18.411031084803177</v>
      </c>
      <c r="AC118" s="1">
        <f t="shared" si="206"/>
        <v>31.799109255869389</v>
      </c>
      <c r="AD118" s="1">
        <f t="shared" si="207"/>
        <v>34.416254654736854</v>
      </c>
      <c r="AE118" s="1">
        <f t="shared" si="208"/>
        <v>16.992911684031046</v>
      </c>
      <c r="AF118" s="1"/>
    </row>
    <row r="119" spans="3:32" x14ac:dyDescent="0.2">
      <c r="C119" s="1">
        <v>890854.99999999988</v>
      </c>
      <c r="D119" s="1">
        <v>828899</v>
      </c>
      <c r="E119" s="1">
        <v>755488</v>
      </c>
      <c r="F119" s="1">
        <v>599307</v>
      </c>
      <c r="G119" s="1">
        <v>678671</v>
      </c>
      <c r="H119" s="1">
        <v>844645.99999999988</v>
      </c>
      <c r="I119" s="7">
        <v>615252</v>
      </c>
      <c r="J119" s="8">
        <v>571002</v>
      </c>
      <c r="K119" s="1">
        <v>574965</v>
      </c>
      <c r="L119" s="1">
        <v>574236</v>
      </c>
      <c r="M119" s="1">
        <v>683018</v>
      </c>
      <c r="N119" s="1">
        <v>690506</v>
      </c>
      <c r="T119" s="4"/>
      <c r="U119" s="1"/>
      <c r="V119" s="1">
        <f t="shared" si="209"/>
        <v>5.4626223917791501</v>
      </c>
      <c r="W119" s="1">
        <f t="shared" si="200"/>
        <v>13.83527506429667</v>
      </c>
      <c r="X119" s="1">
        <f t="shared" si="201"/>
        <v>31.647990693377587</v>
      </c>
      <c r="Y119" s="1">
        <f t="shared" si="202"/>
        <v>22.596387981227085</v>
      </c>
      <c r="Z119" s="1">
        <f t="shared" si="203"/>
        <v>3.6666495589048886</v>
      </c>
      <c r="AA119" s="1">
        <f t="shared" si="204"/>
        <v>29.8294356149385</v>
      </c>
      <c r="AB119" s="1">
        <f t="shared" si="205"/>
        <v>34.876225343438314</v>
      </c>
      <c r="AC119" s="1">
        <f t="shared" si="206"/>
        <v>34.42423827690623</v>
      </c>
      <c r="AD119" s="1">
        <f t="shared" si="207"/>
        <v>34.507381999213045</v>
      </c>
      <c r="AE119" s="1">
        <f t="shared" si="208"/>
        <v>22.100605044508693</v>
      </c>
      <c r="AF119" s="1"/>
    </row>
    <row r="120" spans="3:32" x14ac:dyDescent="0.2">
      <c r="C120" s="1">
        <v>898681</v>
      </c>
      <c r="D120" s="1">
        <v>653382</v>
      </c>
      <c r="E120" s="1">
        <v>1056407</v>
      </c>
      <c r="F120" s="1">
        <v>702558</v>
      </c>
      <c r="G120" s="1">
        <v>770333</v>
      </c>
      <c r="H120" s="1">
        <v>1201164</v>
      </c>
      <c r="I120" s="7">
        <v>700973</v>
      </c>
      <c r="J120" s="8">
        <v>670456</v>
      </c>
      <c r="K120" s="1">
        <v>775815</v>
      </c>
      <c r="L120" s="1">
        <v>768742</v>
      </c>
      <c r="M120" s="1">
        <v>695297</v>
      </c>
      <c r="N120" s="1">
        <v>866977</v>
      </c>
      <c r="T120" s="4"/>
      <c r="U120" s="1"/>
      <c r="V120" s="1">
        <f t="shared" si="209"/>
        <v>25.48064256753289</v>
      </c>
      <c r="W120" s="1">
        <f t="shared" si="200"/>
        <v>-20.485062072662366</v>
      </c>
      <c r="X120" s="1">
        <f t="shared" si="201"/>
        <v>19.872033941799394</v>
      </c>
      <c r="Y120" s="1">
        <f t="shared" si="202"/>
        <v>12.142176905662099</v>
      </c>
      <c r="Z120" s="1">
        <f t="shared" si="203"/>
        <v>-36.994850563700751</v>
      </c>
      <c r="AA120" s="1">
        <f t="shared" si="204"/>
        <v>20.052805958063175</v>
      </c>
      <c r="AB120" s="1">
        <f t="shared" si="205"/>
        <v>23.53332306867626</v>
      </c>
      <c r="AC120" s="1">
        <f t="shared" si="206"/>
        <v>11.516945238054506</v>
      </c>
      <c r="AD120" s="1">
        <f t="shared" si="207"/>
        <v>12.323633232397539</v>
      </c>
      <c r="AE120" s="1">
        <f t="shared" si="208"/>
        <v>20.700163664254472</v>
      </c>
      <c r="AF12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6"/>
  <sheetViews>
    <sheetView tabSelected="1" topLeftCell="A40" workbookViewId="0">
      <selection activeCell="C51" sqref="C51:H51"/>
    </sheetView>
  </sheetViews>
  <sheetFormatPr baseColWidth="10" defaultRowHeight="16" x14ac:dyDescent="0.2"/>
  <cols>
    <col min="9" max="9" width="10.83203125" style="23"/>
  </cols>
  <sheetData>
    <row r="1" spans="1:32" x14ac:dyDescent="0.2">
      <c r="B1" s="4"/>
      <c r="C1" s="18">
        <v>50</v>
      </c>
      <c r="D1" s="18">
        <v>150</v>
      </c>
      <c r="E1">
        <v>450</v>
      </c>
      <c r="F1">
        <v>1350</v>
      </c>
      <c r="G1">
        <v>4050</v>
      </c>
      <c r="H1">
        <v>12150</v>
      </c>
      <c r="I1" s="21" t="s">
        <v>101</v>
      </c>
      <c r="J1" s="4"/>
      <c r="K1" s="25">
        <f>LOG10(C1)</f>
        <v>1.6989700043360187</v>
      </c>
      <c r="L1" s="25">
        <f t="shared" ref="L1:P1" si="0">LOG10(D1)</f>
        <v>2.1760912590556813</v>
      </c>
      <c r="M1" s="25">
        <f t="shared" si="0"/>
        <v>2.6532125137753435</v>
      </c>
      <c r="N1" s="25">
        <f t="shared" si="0"/>
        <v>3.1303337684950061</v>
      </c>
      <c r="O1" s="25">
        <f t="shared" si="0"/>
        <v>3.6074550232146687</v>
      </c>
      <c r="P1" s="25">
        <f t="shared" si="0"/>
        <v>4.0845762779343309</v>
      </c>
    </row>
    <row r="2" spans="1:32" x14ac:dyDescent="0.2">
      <c r="A2" t="s">
        <v>29</v>
      </c>
      <c r="B2" s="4" t="s">
        <v>27</v>
      </c>
      <c r="C2" s="18">
        <v>1</v>
      </c>
      <c r="D2" s="18">
        <v>1</v>
      </c>
      <c r="E2" s="18">
        <v>1</v>
      </c>
      <c r="F2" s="18">
        <v>1</v>
      </c>
      <c r="G2" s="18">
        <v>1</v>
      </c>
      <c r="H2" s="18">
        <v>1</v>
      </c>
      <c r="I2" s="22" t="s">
        <v>102</v>
      </c>
      <c r="J2" s="4"/>
      <c r="K2" s="18"/>
      <c r="L2" s="18"/>
      <c r="M2" s="18"/>
      <c r="N2" s="19"/>
      <c r="O2" s="18"/>
      <c r="P2" s="24"/>
    </row>
    <row r="3" spans="1:32" x14ac:dyDescent="0.2">
      <c r="A3" t="s">
        <v>28</v>
      </c>
      <c r="B3" s="4" t="s">
        <v>27</v>
      </c>
      <c r="C3" s="18">
        <v>1</v>
      </c>
      <c r="D3" s="18">
        <v>1</v>
      </c>
      <c r="E3" s="18">
        <v>1</v>
      </c>
      <c r="F3" s="18">
        <v>1</v>
      </c>
      <c r="G3" s="18">
        <v>1</v>
      </c>
      <c r="H3" s="18">
        <v>1</v>
      </c>
      <c r="I3" s="22" t="s">
        <v>102</v>
      </c>
      <c r="J3" s="4"/>
      <c r="K3" s="18"/>
      <c r="L3" s="18"/>
      <c r="M3" s="18"/>
      <c r="N3" s="19"/>
      <c r="O3" s="18"/>
      <c r="P3" s="24"/>
    </row>
    <row r="4" spans="1:32" x14ac:dyDescent="0.2">
      <c r="A4" t="s">
        <v>26</v>
      </c>
      <c r="B4" s="4" t="s">
        <v>27</v>
      </c>
      <c r="C4" s="18">
        <v>1</v>
      </c>
      <c r="D4" s="18">
        <v>1</v>
      </c>
      <c r="E4" s="18">
        <v>1</v>
      </c>
      <c r="F4" s="18">
        <v>1</v>
      </c>
      <c r="G4" s="18">
        <v>1</v>
      </c>
      <c r="H4" s="18">
        <v>1</v>
      </c>
      <c r="I4" s="22" t="s">
        <v>102</v>
      </c>
      <c r="N4" s="19"/>
      <c r="P4" s="24"/>
    </row>
    <row r="5" spans="1:32" x14ac:dyDescent="0.2">
      <c r="A5" t="s">
        <v>25</v>
      </c>
      <c r="B5" s="4" t="s">
        <v>23</v>
      </c>
      <c r="C5" s="18">
        <v>71.934770880105816</v>
      </c>
      <c r="D5" s="18">
        <v>55.522708405045861</v>
      </c>
      <c r="E5" s="18">
        <v>17.4641099884585</v>
      </c>
      <c r="F5" s="18">
        <v>17.225180715572925</v>
      </c>
      <c r="G5" s="18">
        <v>14.222366209731305</v>
      </c>
      <c r="H5" s="18">
        <v>14.939154028388039</v>
      </c>
      <c r="I5" s="22">
        <v>152.19999999999999</v>
      </c>
      <c r="N5" s="19"/>
      <c r="P5" s="24"/>
    </row>
    <row r="6" spans="1:32" x14ac:dyDescent="0.2">
      <c r="A6" t="s">
        <v>24</v>
      </c>
      <c r="B6" s="4" t="s">
        <v>23</v>
      </c>
      <c r="C6" s="18">
        <v>95.944934649054105</v>
      </c>
      <c r="D6" s="18">
        <v>68.971591714418778</v>
      </c>
      <c r="E6" s="18">
        <v>34.21548180695325</v>
      </c>
      <c r="F6" s="18">
        <v>32.079292121408471</v>
      </c>
      <c r="G6" s="18">
        <v>11.533399477595319</v>
      </c>
      <c r="H6" s="18">
        <v>1</v>
      </c>
      <c r="I6" s="22">
        <v>363.2</v>
      </c>
      <c r="N6" s="19"/>
      <c r="P6" s="24"/>
    </row>
    <row r="7" spans="1:32" x14ac:dyDescent="0.2">
      <c r="A7" t="s">
        <v>22</v>
      </c>
      <c r="B7" s="4" t="s">
        <v>23</v>
      </c>
      <c r="C7" s="18">
        <v>63.59143041124976</v>
      </c>
      <c r="D7" s="18">
        <v>43.175329540162387</v>
      </c>
      <c r="E7" s="18">
        <v>29.424747403162776</v>
      </c>
      <c r="F7" s="18">
        <v>9.2959685747261425</v>
      </c>
      <c r="G7" s="18">
        <v>1</v>
      </c>
      <c r="H7" s="18">
        <v>1</v>
      </c>
      <c r="I7" s="22">
        <v>109</v>
      </c>
      <c r="N7" s="19"/>
      <c r="P7" s="24"/>
    </row>
    <row r="8" spans="1:32" x14ac:dyDescent="0.2">
      <c r="A8" t="s">
        <v>21</v>
      </c>
      <c r="B8" s="4" t="s">
        <v>23</v>
      </c>
      <c r="C8" s="18">
        <v>95.384535059781754</v>
      </c>
      <c r="D8" s="18">
        <v>80.452345759005411</v>
      </c>
      <c r="E8" s="18">
        <v>43.991333751797029</v>
      </c>
      <c r="F8" s="18">
        <v>12.124648186769797</v>
      </c>
      <c r="G8" s="18">
        <v>9.4599793467916644</v>
      </c>
      <c r="H8" s="18">
        <v>1</v>
      </c>
      <c r="I8" s="22">
        <v>382.6</v>
      </c>
      <c r="N8" s="19"/>
      <c r="P8" s="24"/>
    </row>
    <row r="9" spans="1:32" x14ac:dyDescent="0.2">
      <c r="A9" t="s">
        <v>20</v>
      </c>
      <c r="B9" s="4" t="s">
        <v>23</v>
      </c>
      <c r="C9" s="18">
        <v>99.758088376059447</v>
      </c>
      <c r="D9" s="18">
        <v>99.549243808628759</v>
      </c>
      <c r="E9" s="18">
        <v>98.694721453558188</v>
      </c>
      <c r="F9" s="18">
        <v>86.60262099932126</v>
      </c>
      <c r="G9" s="18">
        <v>65.916566595311437</v>
      </c>
      <c r="H9" s="18">
        <v>32.536243234306198</v>
      </c>
      <c r="I9" s="22">
        <v>6856</v>
      </c>
      <c r="N9" s="19"/>
      <c r="P9" s="24"/>
    </row>
    <row r="10" spans="1:32" x14ac:dyDescent="0.2">
      <c r="A10" t="s">
        <v>24</v>
      </c>
      <c r="B10" s="4" t="s">
        <v>33</v>
      </c>
      <c r="C10" s="18">
        <v>96.505153177961816</v>
      </c>
      <c r="D10" s="18">
        <v>91.266932593597502</v>
      </c>
      <c r="E10" s="18">
        <v>60.62324093384899</v>
      </c>
      <c r="F10" s="18">
        <v>43.756454127604435</v>
      </c>
      <c r="G10" s="18">
        <v>18.486646283434911</v>
      </c>
      <c r="H10" s="18">
        <v>1</v>
      </c>
      <c r="I10" s="22">
        <v>903</v>
      </c>
      <c r="N10" s="19"/>
      <c r="P10" s="24"/>
    </row>
    <row r="11" spans="1:32" x14ac:dyDescent="0.2">
      <c r="A11" t="s">
        <v>41</v>
      </c>
      <c r="B11" s="4" t="s">
        <v>33</v>
      </c>
      <c r="C11" s="18">
        <v>97.677526474578329</v>
      </c>
      <c r="D11" s="18">
        <v>88.630611294470214</v>
      </c>
      <c r="E11" s="18">
        <v>74.296879745682062</v>
      </c>
      <c r="F11" s="18">
        <v>44.604855528782878</v>
      </c>
      <c r="G11" s="18">
        <v>14.258813047968088</v>
      </c>
      <c r="H11" s="18">
        <v>1</v>
      </c>
      <c r="I11" s="22">
        <v>1054</v>
      </c>
      <c r="N11" s="19"/>
      <c r="P11" s="24"/>
    </row>
    <row r="12" spans="1:32" x14ac:dyDescent="0.2">
      <c r="A12" t="s">
        <v>32</v>
      </c>
      <c r="B12" s="4" t="s">
        <v>33</v>
      </c>
      <c r="C12" s="18">
        <v>99.503918035110445</v>
      </c>
      <c r="D12" s="18">
        <v>98.333569562840424</v>
      </c>
      <c r="E12" s="18">
        <v>95.751918521068305</v>
      </c>
      <c r="F12" s="18">
        <v>79.846923279405516</v>
      </c>
      <c r="G12" s="18">
        <v>54.917285925445967</v>
      </c>
      <c r="H12" s="18">
        <v>34.958840216502203</v>
      </c>
      <c r="I12" s="22">
        <v>5717</v>
      </c>
      <c r="N12" s="19"/>
      <c r="P12" s="24"/>
    </row>
    <row r="13" spans="1:32" x14ac:dyDescent="0.2">
      <c r="A13" t="s">
        <v>21</v>
      </c>
      <c r="B13" s="4" t="s">
        <v>33</v>
      </c>
      <c r="C13" s="18">
        <v>93.921477311843191</v>
      </c>
      <c r="D13" s="18">
        <v>84.947455808208645</v>
      </c>
      <c r="E13" s="18">
        <v>43.770627898029844</v>
      </c>
      <c r="F13" s="18">
        <v>25.176665924231074</v>
      </c>
      <c r="G13" s="18">
        <v>1</v>
      </c>
      <c r="H13" s="18">
        <v>1</v>
      </c>
      <c r="I13" s="22">
        <v>443.6</v>
      </c>
      <c r="N13" s="19"/>
      <c r="P13" s="24"/>
      <c r="R13" s="4"/>
      <c r="S13" s="18"/>
      <c r="T13" s="18"/>
      <c r="Z13" s="4"/>
      <c r="AA13" s="18"/>
      <c r="AB13" s="18"/>
    </row>
    <row r="14" spans="1:32" x14ac:dyDescent="0.2">
      <c r="A14" t="s">
        <v>31</v>
      </c>
      <c r="B14" s="4" t="s">
        <v>27</v>
      </c>
      <c r="C14" s="18">
        <v>92.052564440034828</v>
      </c>
      <c r="D14" s="18">
        <v>74.946848360904696</v>
      </c>
      <c r="E14" s="18">
        <v>37.586814343855664</v>
      </c>
      <c r="F14" s="18">
        <v>28.707959584506042</v>
      </c>
      <c r="G14" s="18">
        <v>1</v>
      </c>
      <c r="H14" s="18">
        <v>1</v>
      </c>
      <c r="I14" s="22">
        <v>371.4</v>
      </c>
      <c r="N14" s="19"/>
      <c r="P14" s="24"/>
      <c r="Z14" s="4"/>
      <c r="AA14" s="18"/>
      <c r="AB14" s="18"/>
      <c r="AC14" s="18"/>
      <c r="AD14" s="18"/>
      <c r="AE14" s="18"/>
      <c r="AF14" s="18"/>
    </row>
    <row r="15" spans="1:32" x14ac:dyDescent="0.2">
      <c r="A15" t="s">
        <v>30</v>
      </c>
      <c r="B15" s="4" t="s">
        <v>27</v>
      </c>
      <c r="C15" s="18">
        <v>85.337370994970328</v>
      </c>
      <c r="D15" s="18">
        <v>73.095598600741397</v>
      </c>
      <c r="E15" s="18">
        <v>56.388033206286224</v>
      </c>
      <c r="F15" s="18">
        <v>28.053046520127396</v>
      </c>
      <c r="G15" s="18">
        <v>25.442489427243775</v>
      </c>
      <c r="H15" s="18">
        <v>1</v>
      </c>
      <c r="I15" s="22">
        <v>537.5</v>
      </c>
      <c r="N15" s="19"/>
      <c r="P15" s="24"/>
      <c r="Z15" s="4"/>
      <c r="AA15" s="18"/>
      <c r="AB15" s="18"/>
      <c r="AC15" s="18"/>
      <c r="AD15" s="18"/>
      <c r="AE15" s="18"/>
      <c r="AF15" s="18"/>
    </row>
    <row r="16" spans="1:32" x14ac:dyDescent="0.2">
      <c r="A16" t="s">
        <v>38</v>
      </c>
      <c r="B16" s="4" t="s">
        <v>39</v>
      </c>
      <c r="C16" s="18">
        <v>99.623654625212737</v>
      </c>
      <c r="D16" s="18">
        <v>92.819474075317018</v>
      </c>
      <c r="E16" s="18">
        <v>78.572284680106435</v>
      </c>
      <c r="F16" s="18">
        <v>36.710453771843618</v>
      </c>
      <c r="G16" s="18">
        <v>32.563463336289757</v>
      </c>
      <c r="H16" s="18">
        <v>2.8921063355466599</v>
      </c>
      <c r="I16" s="22">
        <v>1233</v>
      </c>
      <c r="N16" s="19"/>
      <c r="P16" s="24"/>
    </row>
    <row r="17" spans="1:16" x14ac:dyDescent="0.2">
      <c r="A17" t="s">
        <v>37</v>
      </c>
      <c r="B17" s="4" t="s">
        <v>39</v>
      </c>
      <c r="C17" s="18">
        <v>99.56852122635857</v>
      </c>
      <c r="D17" s="18">
        <v>90.183667612639908</v>
      </c>
      <c r="E17" s="18">
        <v>76.631803832785948</v>
      </c>
      <c r="F17" s="18">
        <v>48.938171614425563</v>
      </c>
      <c r="G17" s="18">
        <v>18.360383916329209</v>
      </c>
      <c r="H17" s="18">
        <v>1</v>
      </c>
      <c r="I17" s="22">
        <v>1220</v>
      </c>
      <c r="N17" s="19"/>
      <c r="P17" s="24"/>
    </row>
    <row r="18" spans="1:16" x14ac:dyDescent="0.2">
      <c r="A18" t="s">
        <v>36</v>
      </c>
      <c r="B18" s="4" t="s">
        <v>39</v>
      </c>
      <c r="C18" s="18">
        <v>93.087949756693916</v>
      </c>
      <c r="D18" s="18">
        <v>74.650043047096716</v>
      </c>
      <c r="E18" s="18">
        <v>53.588852396288388</v>
      </c>
      <c r="F18" s="18">
        <v>31.529606836516695</v>
      </c>
      <c r="G18" s="18">
        <v>25.284589139376934</v>
      </c>
      <c r="H18" s="18">
        <v>19.933994451707534</v>
      </c>
      <c r="I18" s="22">
        <v>683.2</v>
      </c>
      <c r="N18" s="19"/>
      <c r="P18" s="24"/>
    </row>
    <row r="19" spans="1:16" x14ac:dyDescent="0.2">
      <c r="A19" t="s">
        <v>25</v>
      </c>
      <c r="B19" s="4" t="s">
        <v>33</v>
      </c>
      <c r="C19" s="18">
        <v>96.135867871611097</v>
      </c>
      <c r="D19" s="18">
        <v>75.016740537610403</v>
      </c>
      <c r="E19" s="18">
        <v>57.561939989158503</v>
      </c>
      <c r="F19" s="18">
        <v>36.896144893338864</v>
      </c>
      <c r="G19" s="18">
        <v>24.138260897292817</v>
      </c>
      <c r="H19" s="18">
        <v>18.245591658429259</v>
      </c>
      <c r="I19" s="22">
        <v>784.7</v>
      </c>
      <c r="N19" s="19"/>
      <c r="P19" s="24"/>
    </row>
    <row r="20" spans="1:16" x14ac:dyDescent="0.2">
      <c r="A20" t="s">
        <v>35</v>
      </c>
      <c r="B20" s="4" t="s">
        <v>33</v>
      </c>
      <c r="C20" s="18">
        <v>99.760289570199205</v>
      </c>
      <c r="D20" s="18">
        <v>96.620005739612893</v>
      </c>
      <c r="E20" s="18">
        <v>85.252383533688331</v>
      </c>
      <c r="F20" s="18">
        <v>61.128471668633011</v>
      </c>
      <c r="G20" s="18">
        <v>46.154459360352028</v>
      </c>
      <c r="H20" s="18">
        <v>23.425592296164023</v>
      </c>
      <c r="I20" s="22">
        <v>2963</v>
      </c>
      <c r="N20" s="19"/>
      <c r="P20" s="24"/>
    </row>
    <row r="21" spans="1:16" x14ac:dyDescent="0.2">
      <c r="A21" t="s">
        <v>88</v>
      </c>
      <c r="B21" s="4" t="s">
        <v>33</v>
      </c>
      <c r="C21" s="18">
        <v>68.793297696382766</v>
      </c>
      <c r="D21" s="18">
        <v>49.641274194062689</v>
      </c>
      <c r="E21" s="18">
        <v>42.404578935620677</v>
      </c>
      <c r="F21" s="18">
        <v>32.46867127961481</v>
      </c>
      <c r="G21" s="18">
        <v>1</v>
      </c>
      <c r="H21" s="18">
        <v>1</v>
      </c>
      <c r="I21" s="22">
        <v>194.2</v>
      </c>
      <c r="N21" s="19"/>
      <c r="P21" s="24"/>
    </row>
    <row r="22" spans="1:16" x14ac:dyDescent="0.2">
      <c r="A22" t="s">
        <v>34</v>
      </c>
      <c r="B22" s="4" t="s">
        <v>33</v>
      </c>
      <c r="C22" s="18">
        <v>96.469065369034197</v>
      </c>
      <c r="D22" s="18">
        <v>82.725359522974401</v>
      </c>
      <c r="E22" s="18">
        <v>64.586588437868684</v>
      </c>
      <c r="F22" s="18">
        <v>49.008322438697746</v>
      </c>
      <c r="G22" s="18">
        <v>43.495105385670101</v>
      </c>
      <c r="H22" s="18">
        <v>32.738114218296609</v>
      </c>
      <c r="I22" s="22">
        <v>2099</v>
      </c>
      <c r="N22" s="19"/>
      <c r="P22" s="24"/>
    </row>
    <row r="23" spans="1:16" x14ac:dyDescent="0.2">
      <c r="A23" t="s">
        <v>22</v>
      </c>
      <c r="B23" s="4" t="s">
        <v>33</v>
      </c>
      <c r="C23" s="18">
        <v>86.84469161253206</v>
      </c>
      <c r="D23" s="18">
        <v>68.963492101541334</v>
      </c>
      <c r="E23" s="18">
        <v>68.337847879761256</v>
      </c>
      <c r="F23" s="18">
        <v>51.331591437543445</v>
      </c>
      <c r="G23" s="18">
        <v>1</v>
      </c>
      <c r="H23" s="18">
        <v>1</v>
      </c>
      <c r="I23" s="22">
        <v>737.4</v>
      </c>
      <c r="N23" s="19"/>
      <c r="P23" s="24"/>
    </row>
    <row r="24" spans="1:16" x14ac:dyDescent="0.2">
      <c r="A24" t="s">
        <v>29</v>
      </c>
      <c r="B24" s="4" t="s">
        <v>89</v>
      </c>
      <c r="C24" s="18">
        <v>1.6289876259593796</v>
      </c>
      <c r="D24" s="18">
        <v>1</v>
      </c>
      <c r="E24" s="18">
        <v>1</v>
      </c>
      <c r="F24" s="18">
        <v>1</v>
      </c>
      <c r="G24" s="18">
        <v>1</v>
      </c>
      <c r="H24" s="18">
        <v>1</v>
      </c>
      <c r="I24" s="22" t="s">
        <v>102</v>
      </c>
      <c r="N24" s="19"/>
      <c r="P24" s="24"/>
    </row>
    <row r="25" spans="1:16" x14ac:dyDescent="0.2">
      <c r="A25" t="s">
        <v>26</v>
      </c>
      <c r="B25" s="4" t="s">
        <v>89</v>
      </c>
      <c r="C25" s="18">
        <v>1</v>
      </c>
      <c r="D25" s="18">
        <v>1</v>
      </c>
      <c r="E25" s="18">
        <v>1</v>
      </c>
      <c r="F25" s="18">
        <v>1</v>
      </c>
      <c r="G25" s="18">
        <v>1</v>
      </c>
      <c r="H25" s="18">
        <v>1</v>
      </c>
      <c r="I25" s="22" t="s">
        <v>102</v>
      </c>
      <c r="N25" s="19"/>
      <c r="P25" s="24"/>
    </row>
    <row r="26" spans="1:16" x14ac:dyDescent="0.2">
      <c r="A26" t="s">
        <v>41</v>
      </c>
      <c r="B26" s="4" t="s">
        <v>43</v>
      </c>
      <c r="C26" s="18">
        <v>97.761882385701099</v>
      </c>
      <c r="D26" s="18">
        <v>96.13258549820803</v>
      </c>
      <c r="E26" s="18">
        <v>64.541276044303146</v>
      </c>
      <c r="F26" s="18">
        <v>40.741490675683877</v>
      </c>
      <c r="G26" s="18">
        <v>17.992589142891855</v>
      </c>
      <c r="H26" s="18">
        <v>13.124911413934843</v>
      </c>
      <c r="I26" s="22">
        <v>991.5</v>
      </c>
      <c r="N26" s="19"/>
      <c r="P26" s="24"/>
    </row>
    <row r="27" spans="1:16" x14ac:dyDescent="0.2">
      <c r="A27" t="s">
        <v>20</v>
      </c>
      <c r="B27" s="4" t="s">
        <v>43</v>
      </c>
      <c r="C27" s="18">
        <v>99.672810177691915</v>
      </c>
      <c r="D27" s="18">
        <v>98.023771437827762</v>
      </c>
      <c r="E27" s="18">
        <v>93.069026261971771</v>
      </c>
      <c r="F27" s="18">
        <v>83.372142466641023</v>
      </c>
      <c r="G27" s="18">
        <v>44.039929536112744</v>
      </c>
      <c r="H27" s="18">
        <v>30.801627958774574</v>
      </c>
      <c r="I27" s="22">
        <v>4400</v>
      </c>
      <c r="N27" s="19"/>
      <c r="P27" s="24"/>
    </row>
    <row r="28" spans="1:16" x14ac:dyDescent="0.2">
      <c r="A28" t="s">
        <v>52</v>
      </c>
      <c r="B28" s="4" t="s">
        <v>43</v>
      </c>
      <c r="C28" s="18">
        <v>54.463182443133377</v>
      </c>
      <c r="D28" s="18">
        <v>37.424828396136625</v>
      </c>
      <c r="E28" s="18">
        <v>26.095936177536601</v>
      </c>
      <c r="F28" s="18">
        <v>1</v>
      </c>
      <c r="G28" s="18">
        <v>1</v>
      </c>
      <c r="H28" s="18">
        <v>1</v>
      </c>
      <c r="I28" s="22">
        <v>70.09</v>
      </c>
      <c r="N28" s="19"/>
      <c r="P28" s="24"/>
    </row>
    <row r="29" spans="1:16" x14ac:dyDescent="0.2">
      <c r="A29" t="s">
        <v>24</v>
      </c>
      <c r="B29" s="4" t="s">
        <v>43</v>
      </c>
      <c r="C29" s="18">
        <v>93.539741380810668</v>
      </c>
      <c r="D29" s="18">
        <v>73.602364994836705</v>
      </c>
      <c r="E29" s="18">
        <v>54.490047988337011</v>
      </c>
      <c r="F29" s="18">
        <v>31.512341304391846</v>
      </c>
      <c r="G29" s="18">
        <v>32.042845283171687</v>
      </c>
      <c r="H29" s="18">
        <v>11.541498774981271</v>
      </c>
      <c r="I29" s="22">
        <v>697.2</v>
      </c>
      <c r="N29" s="19"/>
      <c r="P29" s="24"/>
    </row>
    <row r="30" spans="1:16" x14ac:dyDescent="0.2">
      <c r="A30" t="s">
        <v>44</v>
      </c>
      <c r="B30" s="4" t="s">
        <v>43</v>
      </c>
      <c r="C30" s="18">
        <v>98.24918637637272</v>
      </c>
      <c r="D30" s="18">
        <v>92.540547107538416</v>
      </c>
      <c r="E30" s="18">
        <v>66.750359406321508</v>
      </c>
      <c r="F30" s="18">
        <v>29.177718832891248</v>
      </c>
      <c r="G30" s="18">
        <v>23.905076234636645</v>
      </c>
      <c r="H30" s="18">
        <v>6.8844027780590036</v>
      </c>
      <c r="I30" s="22">
        <v>847.6</v>
      </c>
      <c r="N30" s="19"/>
      <c r="P30" s="24"/>
    </row>
    <row r="31" spans="1:16" x14ac:dyDescent="0.2">
      <c r="A31" t="s">
        <v>25</v>
      </c>
      <c r="B31" s="4" t="s">
        <v>43</v>
      </c>
      <c r="C31" s="18">
        <v>84.761308063140675</v>
      </c>
      <c r="D31" s="18">
        <v>59.652969943786005</v>
      </c>
      <c r="E31" s="18">
        <v>38.763292086531266</v>
      </c>
      <c r="F31" s="18">
        <v>24.184200908473869</v>
      </c>
      <c r="G31" s="18">
        <v>16.766738021893872</v>
      </c>
      <c r="H31" s="18">
        <v>1</v>
      </c>
      <c r="I31" s="22">
        <v>293.39999999999998</v>
      </c>
      <c r="N31" s="19"/>
      <c r="P31" s="24"/>
    </row>
    <row r="32" spans="1:16" x14ac:dyDescent="0.2">
      <c r="A32" t="s">
        <v>30</v>
      </c>
      <c r="B32" s="4" t="s">
        <v>90</v>
      </c>
      <c r="C32" s="18">
        <v>81.835300787656678</v>
      </c>
      <c r="D32" s="18">
        <v>64.867272764087716</v>
      </c>
      <c r="E32" s="18">
        <v>39.083159535910248</v>
      </c>
      <c r="F32" s="18">
        <v>29.580658877842346</v>
      </c>
      <c r="G32" s="18">
        <v>22.086783971490473</v>
      </c>
      <c r="H32" s="18">
        <v>18.29826484971893</v>
      </c>
      <c r="I32" s="22">
        <v>372.5</v>
      </c>
      <c r="N32" s="19"/>
      <c r="P32" s="24"/>
    </row>
    <row r="33" spans="1:16" x14ac:dyDescent="0.2">
      <c r="A33" t="s">
        <v>21</v>
      </c>
      <c r="B33" s="4" t="s">
        <v>90</v>
      </c>
      <c r="C33" s="18">
        <v>97.663352704152913</v>
      </c>
      <c r="D33" s="18">
        <v>94.117885273452529</v>
      </c>
      <c r="E33" s="18">
        <v>56.927936501508491</v>
      </c>
      <c r="F33" s="18">
        <v>22.783323546682325</v>
      </c>
      <c r="G33" s="18">
        <v>13.080365278312106</v>
      </c>
      <c r="H33" s="18">
        <v>1</v>
      </c>
      <c r="I33" s="22">
        <v>605.1</v>
      </c>
      <c r="N33" s="19"/>
      <c r="P33" s="24"/>
    </row>
    <row r="34" spans="1:16" x14ac:dyDescent="0.2">
      <c r="A34" t="s">
        <v>48</v>
      </c>
      <c r="B34" s="4" t="s">
        <v>90</v>
      </c>
      <c r="C34" s="18">
        <v>95.235588312713872</v>
      </c>
      <c r="D34" s="18">
        <v>86.243343389960927</v>
      </c>
      <c r="E34" s="18">
        <v>66.32109664486606</v>
      </c>
      <c r="F34" s="18">
        <v>43.71595764067466</v>
      </c>
      <c r="G34" s="18">
        <v>37.764998886346604</v>
      </c>
      <c r="H34" s="18">
        <v>27.781548582467497</v>
      </c>
      <c r="I34" s="22">
        <v>1598</v>
      </c>
      <c r="N34" s="19"/>
      <c r="P34" s="24"/>
    </row>
    <row r="35" spans="1:16" x14ac:dyDescent="0.2">
      <c r="A35" t="s">
        <v>47</v>
      </c>
      <c r="B35" s="4" t="s">
        <v>89</v>
      </c>
      <c r="C35" s="18">
        <v>30.599145524125781</v>
      </c>
      <c r="D35" s="18">
        <v>25.111871545143462</v>
      </c>
      <c r="E35" s="18">
        <v>10.606029926903842</v>
      </c>
      <c r="F35" s="18">
        <v>4.308826209326341</v>
      </c>
      <c r="G35" s="18">
        <v>1</v>
      </c>
      <c r="H35" s="18">
        <v>1</v>
      </c>
      <c r="I35" s="22" t="s">
        <v>102</v>
      </c>
      <c r="N35" s="19"/>
      <c r="P35" s="24"/>
    </row>
    <row r="36" spans="1:16" x14ac:dyDescent="0.2">
      <c r="A36" t="s">
        <v>30</v>
      </c>
      <c r="B36" s="4" t="s">
        <v>89</v>
      </c>
      <c r="C36" s="18">
        <v>87.597950877761349</v>
      </c>
      <c r="D36" s="18">
        <v>51.466985239030514</v>
      </c>
      <c r="E36" s="18">
        <v>29.791240609877097</v>
      </c>
      <c r="F36" s="18">
        <v>7.7935489096320891</v>
      </c>
      <c r="G36" s="18">
        <v>1</v>
      </c>
      <c r="H36" s="18">
        <v>1</v>
      </c>
      <c r="I36" s="22">
        <v>187.8</v>
      </c>
      <c r="N36" s="19"/>
      <c r="P36" s="24"/>
    </row>
    <row r="37" spans="1:16" x14ac:dyDescent="0.2">
      <c r="A37" t="s">
        <v>31</v>
      </c>
      <c r="B37" s="4" t="s">
        <v>89</v>
      </c>
      <c r="C37" s="18">
        <v>96.237317043457068</v>
      </c>
      <c r="D37" s="18">
        <v>80.386014375467724</v>
      </c>
      <c r="E37" s="18">
        <v>48.27790250439444</v>
      </c>
      <c r="F37" s="18">
        <v>46.050227118467078</v>
      </c>
      <c r="G37" s="18">
        <v>30.026627682347414</v>
      </c>
      <c r="H37" s="18">
        <v>15.8060530117127</v>
      </c>
      <c r="I37" s="22">
        <v>886.5</v>
      </c>
      <c r="N37" s="19"/>
      <c r="P37" s="24"/>
    </row>
    <row r="38" spans="1:16" x14ac:dyDescent="0.2">
      <c r="A38" t="s">
        <v>32</v>
      </c>
      <c r="B38" s="4" t="s">
        <v>43</v>
      </c>
      <c r="C38" s="18">
        <v>99.424444373585033</v>
      </c>
      <c r="D38" s="18">
        <v>99.164567456394877</v>
      </c>
      <c r="E38" s="18">
        <v>98.641624948184045</v>
      </c>
      <c r="F38" s="18">
        <v>89.104301520997424</v>
      </c>
      <c r="G38" s="18">
        <v>61.560536972673063</v>
      </c>
      <c r="H38" s="18">
        <v>51.244097130666155</v>
      </c>
      <c r="I38" s="22">
        <v>10593</v>
      </c>
      <c r="N38" s="19"/>
      <c r="P38" s="24"/>
    </row>
    <row r="39" spans="1:16" x14ac:dyDescent="0.2">
      <c r="A39" t="s">
        <v>31</v>
      </c>
      <c r="B39" s="4" t="s">
        <v>42</v>
      </c>
      <c r="C39" s="18">
        <v>96.278817639743636</v>
      </c>
      <c r="D39" s="18">
        <v>80.515608558400558</v>
      </c>
      <c r="E39" s="18">
        <v>55.626414974012306</v>
      </c>
      <c r="F39" s="18">
        <v>34.415356653167947</v>
      </c>
      <c r="G39" s="18">
        <v>6.1509518191384203</v>
      </c>
      <c r="H39" s="18">
        <v>1</v>
      </c>
      <c r="I39" s="22">
        <v>598.79999999999995</v>
      </c>
      <c r="J39" s="4"/>
      <c r="K39" s="18"/>
      <c r="L39" s="18"/>
      <c r="M39" s="18"/>
      <c r="N39" s="19"/>
      <c r="O39" s="18"/>
      <c r="P39" s="24"/>
    </row>
    <row r="40" spans="1:16" x14ac:dyDescent="0.2">
      <c r="A40" t="s">
        <v>41</v>
      </c>
      <c r="B40" s="4" t="s">
        <v>42</v>
      </c>
      <c r="C40" s="18">
        <v>98.957303657408886</v>
      </c>
      <c r="D40" s="18">
        <v>95.94719556136603</v>
      </c>
      <c r="E40" s="18">
        <v>84.695959950256679</v>
      </c>
      <c r="F40" s="18">
        <v>46.403175919135229</v>
      </c>
      <c r="G40" s="18">
        <v>24.076081757597017</v>
      </c>
      <c r="H40" s="18">
        <v>1</v>
      </c>
      <c r="I40" s="22">
        <v>1369</v>
      </c>
      <c r="N40" s="19"/>
      <c r="P40" s="24"/>
    </row>
    <row r="41" spans="1:16" x14ac:dyDescent="0.2">
      <c r="A41" t="s">
        <v>32</v>
      </c>
      <c r="B41" s="4" t="s">
        <v>42</v>
      </c>
      <c r="C41" s="18">
        <v>99.558368674468284</v>
      </c>
      <c r="D41" s="18">
        <v>99.553585663722458</v>
      </c>
      <c r="E41" s="18">
        <v>98.74685118459233</v>
      </c>
      <c r="F41" s="18">
        <v>88.954433850961394</v>
      </c>
      <c r="G41" s="18">
        <v>65.321577755811361</v>
      </c>
      <c r="H41" s="18">
        <v>49.508593618908357</v>
      </c>
      <c r="I41" s="22">
        <v>10651</v>
      </c>
      <c r="N41" s="19"/>
      <c r="P41" s="24"/>
    </row>
    <row r="42" spans="1:16" x14ac:dyDescent="0.2">
      <c r="A42" t="s">
        <v>25</v>
      </c>
      <c r="B42" s="4" t="s">
        <v>42</v>
      </c>
      <c r="C42" s="18">
        <v>94.619112910940345</v>
      </c>
      <c r="D42" s="18">
        <v>77.460859028729956</v>
      </c>
      <c r="E42" s="18">
        <v>60.380727655368126</v>
      </c>
      <c r="F42" s="18">
        <v>36.092599088039286</v>
      </c>
      <c r="G42" s="18">
        <v>31.183635725901599</v>
      </c>
      <c r="H42" s="18">
        <v>1</v>
      </c>
      <c r="I42" s="22">
        <v>780.1</v>
      </c>
      <c r="N42" s="19"/>
      <c r="P42" s="24"/>
    </row>
    <row r="43" spans="1:16" x14ac:dyDescent="0.2">
      <c r="A43" t="s">
        <v>40</v>
      </c>
      <c r="B43" s="4" t="s">
        <v>42</v>
      </c>
      <c r="C43" s="18">
        <v>99.743509840113148</v>
      </c>
      <c r="D43" s="18">
        <v>98.615672267900379</v>
      </c>
      <c r="E43" s="18">
        <v>92.302898099096282</v>
      </c>
      <c r="F43" s="18">
        <v>89.376033751228505</v>
      </c>
      <c r="G43" s="18">
        <v>66.626315410983523</v>
      </c>
      <c r="H43" s="18">
        <v>51.457439413188865</v>
      </c>
      <c r="I43" s="22">
        <v>11809</v>
      </c>
      <c r="N43" s="19"/>
      <c r="P43" s="24"/>
    </row>
    <row r="44" spans="1:16" x14ac:dyDescent="0.2">
      <c r="A44" t="s">
        <v>53</v>
      </c>
      <c r="B44" s="4" t="s">
        <v>91</v>
      </c>
      <c r="C44" s="18">
        <v>96.802107930657144</v>
      </c>
      <c r="D44" s="18">
        <v>87.823244830962395</v>
      </c>
      <c r="E44" s="18">
        <v>73.043252894085114</v>
      </c>
      <c r="F44" s="18">
        <v>47.694810804584456</v>
      </c>
      <c r="G44" s="18">
        <v>28.647123192996602</v>
      </c>
      <c r="H44" s="18">
        <v>1</v>
      </c>
      <c r="I44" s="22">
        <v>1255</v>
      </c>
      <c r="N44" s="19"/>
      <c r="P44" s="24"/>
    </row>
    <row r="45" spans="1:16" x14ac:dyDescent="0.2">
      <c r="A45" t="s">
        <v>44</v>
      </c>
      <c r="B45" s="4" t="s">
        <v>57</v>
      </c>
      <c r="C45" s="18">
        <v>99.232563497091519</v>
      </c>
      <c r="D45" s="18">
        <v>92.799868280233795</v>
      </c>
      <c r="E45" s="18">
        <v>77.632337202601462</v>
      </c>
      <c r="F45" s="18">
        <v>46.997612579237661</v>
      </c>
      <c r="G45" s="18">
        <v>36.690540874289951</v>
      </c>
      <c r="H45" s="18">
        <v>27.287396064871984</v>
      </c>
      <c r="I45" s="22">
        <v>1971</v>
      </c>
      <c r="N45" s="19"/>
      <c r="P45" s="24"/>
    </row>
    <row r="46" spans="1:16" x14ac:dyDescent="0.2">
      <c r="A46" t="s">
        <v>59</v>
      </c>
      <c r="B46" s="4" t="s">
        <v>57</v>
      </c>
      <c r="C46" s="18">
        <v>86.22357887461844</v>
      </c>
      <c r="D46" s="18">
        <v>72.906890590269199</v>
      </c>
      <c r="E46" s="18">
        <v>62.303449411377301</v>
      </c>
      <c r="F46" s="18">
        <v>41.523009796657611</v>
      </c>
      <c r="G46" s="18">
        <v>34.741088334568204</v>
      </c>
      <c r="H46" s="18">
        <v>1</v>
      </c>
      <c r="I46" s="22">
        <v>832.7</v>
      </c>
      <c r="J46" s="4"/>
      <c r="N46" s="19"/>
      <c r="P46" s="24"/>
    </row>
    <row r="47" spans="1:16" x14ac:dyDescent="0.2">
      <c r="A47" t="s">
        <v>24</v>
      </c>
      <c r="B47" s="4" t="s">
        <v>57</v>
      </c>
      <c r="C47" s="18">
        <v>96.885618844669693</v>
      </c>
      <c r="D47" s="18">
        <v>76.814028155100019</v>
      </c>
      <c r="E47" s="18">
        <v>53.782827035482015</v>
      </c>
      <c r="F47" s="18">
        <v>34.32123157981394</v>
      </c>
      <c r="G47" s="18">
        <v>17.242117395241625</v>
      </c>
      <c r="H47" s="18">
        <v>1</v>
      </c>
      <c r="I47" s="22">
        <v>603.6</v>
      </c>
      <c r="J47" s="4"/>
      <c r="N47" s="19"/>
      <c r="P47" s="24"/>
    </row>
    <row r="48" spans="1:16" x14ac:dyDescent="0.2">
      <c r="A48" t="s">
        <v>41</v>
      </c>
      <c r="B48" s="4" t="s">
        <v>57</v>
      </c>
      <c r="C48" s="18">
        <v>60.36111271093705</v>
      </c>
      <c r="D48" s="18">
        <v>58.990697291512305</v>
      </c>
      <c r="E48" s="18">
        <v>39.117477566477319</v>
      </c>
      <c r="F48" s="18">
        <v>33.511155017699842</v>
      </c>
      <c r="G48" s="18">
        <v>45.153535852473865</v>
      </c>
      <c r="H48" s="18">
        <v>27.929529925084385</v>
      </c>
      <c r="I48" s="22">
        <v>259.2</v>
      </c>
      <c r="J48" s="4"/>
      <c r="N48" s="19"/>
      <c r="P48" s="24"/>
    </row>
    <row r="49" spans="1:16" x14ac:dyDescent="0.2">
      <c r="A49" t="s">
        <v>21</v>
      </c>
      <c r="B49" s="4" t="s">
        <v>57</v>
      </c>
      <c r="C49" s="18">
        <v>95.549444220468814</v>
      </c>
      <c r="D49" s="18">
        <v>67.36642792459044</v>
      </c>
      <c r="E49" s="18">
        <v>55.055569276364537</v>
      </c>
      <c r="F49" s="18">
        <v>32.794928789001396</v>
      </c>
      <c r="G49" s="18">
        <v>40.347410883345681</v>
      </c>
      <c r="H49" s="18">
        <v>13.351444801185478</v>
      </c>
      <c r="I49" s="22">
        <v>760.7</v>
      </c>
      <c r="J49" s="4"/>
      <c r="K49" s="18"/>
      <c r="L49" s="18"/>
    </row>
    <row r="50" spans="1:16" x14ac:dyDescent="0.2">
      <c r="A50" t="s">
        <v>52</v>
      </c>
      <c r="B50" s="4" t="s">
        <v>57</v>
      </c>
      <c r="C50" s="18">
        <v>36.956459137245865</v>
      </c>
      <c r="D50" s="18">
        <v>20.544990532641805</v>
      </c>
      <c r="E50" s="18">
        <v>1</v>
      </c>
      <c r="F50" s="18">
        <v>1</v>
      </c>
      <c r="G50" s="18">
        <v>1</v>
      </c>
      <c r="H50" s="18">
        <v>1</v>
      </c>
      <c r="I50" s="22">
        <v>31.55</v>
      </c>
      <c r="J50" s="4"/>
      <c r="K50" s="18"/>
      <c r="L50" s="18"/>
      <c r="M50" s="18"/>
      <c r="N50" s="18"/>
      <c r="O50" s="18"/>
      <c r="P50" s="18"/>
    </row>
    <row r="51" spans="1:16" x14ac:dyDescent="0.2">
      <c r="A51" t="s">
        <v>92</v>
      </c>
      <c r="B51" s="4" t="s">
        <v>57</v>
      </c>
      <c r="C51" s="18">
        <v>89.676323216034092</v>
      </c>
      <c r="D51" s="18">
        <v>70.13764902378621</v>
      </c>
      <c r="E51" s="18">
        <v>58.161032079709727</v>
      </c>
      <c r="F51" s="18">
        <v>27.657950814951331</v>
      </c>
      <c r="G51" s="18">
        <v>29.169786327247593</v>
      </c>
      <c r="H51" s="18">
        <v>15.83107757875942</v>
      </c>
      <c r="I51" s="22">
        <v>638.6</v>
      </c>
      <c r="J51" s="4"/>
      <c r="K51" s="18"/>
      <c r="L51" s="18"/>
      <c r="M51" s="18"/>
      <c r="N51" s="18"/>
      <c r="O51" s="18"/>
      <c r="P51" s="18"/>
    </row>
    <row r="52" spans="1:16" x14ac:dyDescent="0.2">
      <c r="A52" t="s">
        <v>52</v>
      </c>
      <c r="B52" s="4" t="s">
        <v>23</v>
      </c>
      <c r="C52" s="18">
        <v>39.581266642301465</v>
      </c>
      <c r="D52" s="18">
        <v>1</v>
      </c>
      <c r="E52" s="18">
        <v>1</v>
      </c>
      <c r="F52" s="18">
        <v>1</v>
      </c>
      <c r="G52" s="18">
        <v>1</v>
      </c>
      <c r="H52" s="18">
        <v>1</v>
      </c>
      <c r="I52" s="22">
        <v>44.92</v>
      </c>
    </row>
    <row r="53" spans="1:16" x14ac:dyDescent="0.2">
      <c r="A53" t="s">
        <v>32</v>
      </c>
      <c r="B53" s="4" t="s">
        <v>23</v>
      </c>
      <c r="C53" s="18">
        <v>99.702396491411278</v>
      </c>
      <c r="D53" s="18">
        <v>96.895944276833987</v>
      </c>
      <c r="E53" s="18">
        <v>87.221333549314593</v>
      </c>
      <c r="F53" s="18">
        <v>67.056107882641186</v>
      </c>
      <c r="G53" s="18">
        <v>44.493490189726046</v>
      </c>
      <c r="H53" s="18">
        <v>28.262498228278698</v>
      </c>
      <c r="I53" s="22">
        <v>3406</v>
      </c>
    </row>
    <row r="54" spans="1:16" x14ac:dyDescent="0.2">
      <c r="A54" t="s">
        <v>51</v>
      </c>
      <c r="B54" s="4" t="s">
        <v>90</v>
      </c>
      <c r="C54" s="18">
        <v>97.650498616404747</v>
      </c>
      <c r="D54" s="18">
        <v>72.73978982323284</v>
      </c>
      <c r="E54" s="18">
        <v>54.465750096179157</v>
      </c>
      <c r="F54" s="18">
        <v>40.43979184805719</v>
      </c>
      <c r="G54" s="18">
        <v>9.0529896531475895</v>
      </c>
      <c r="H54" s="18">
        <v>1</v>
      </c>
      <c r="I54" s="22">
        <v>593.5</v>
      </c>
    </row>
    <row r="55" spans="1:16" x14ac:dyDescent="0.2">
      <c r="A55" t="s">
        <v>50</v>
      </c>
      <c r="B55" s="4" t="s">
        <v>90</v>
      </c>
      <c r="C55" s="18">
        <v>99.738944290711643</v>
      </c>
      <c r="D55" s="18">
        <v>99.190070261404827</v>
      </c>
      <c r="E55" s="18">
        <v>93.050802842853386</v>
      </c>
      <c r="F55" s="18">
        <v>77.245023994168506</v>
      </c>
      <c r="G55" s="18">
        <v>42.780488792597247</v>
      </c>
      <c r="H55" s="18">
        <v>40.283880373377613</v>
      </c>
      <c r="I55" s="22">
        <v>4930</v>
      </c>
    </row>
    <row r="56" spans="1:16" x14ac:dyDescent="0.2">
      <c r="A56" t="s">
        <v>34</v>
      </c>
      <c r="B56" s="4" t="s">
        <v>90</v>
      </c>
      <c r="C56" s="18">
        <v>98.459771315198665</v>
      </c>
      <c r="D56" s="18">
        <v>85.192459554133677</v>
      </c>
      <c r="E56" s="18">
        <v>63.453945370239126</v>
      </c>
      <c r="F56" s="18">
        <v>53.771235345333793</v>
      </c>
      <c r="G56" s="18">
        <v>44.31125599854213</v>
      </c>
      <c r="H56" s="18">
        <v>22.368234555652297</v>
      </c>
      <c r="I56" s="22">
        <v>1883</v>
      </c>
    </row>
    <row r="57" spans="1:16" x14ac:dyDescent="0.2">
      <c r="A57" t="s">
        <v>49</v>
      </c>
      <c r="B57" s="4" t="s">
        <v>90</v>
      </c>
      <c r="C57" s="18">
        <v>98.296176404044616</v>
      </c>
      <c r="D57" s="18">
        <v>94.88934334946444</v>
      </c>
      <c r="E57" s="18">
        <v>78.482191669872634</v>
      </c>
      <c r="F57" s="18">
        <v>56.75987608074999</v>
      </c>
      <c r="G57" s="18">
        <v>30.987911798651467</v>
      </c>
      <c r="H57" s="18">
        <v>28.163281835300786</v>
      </c>
      <c r="I57" s="22">
        <v>2121</v>
      </c>
    </row>
    <row r="58" spans="1:16" x14ac:dyDescent="0.2">
      <c r="A58" t="s">
        <v>25</v>
      </c>
      <c r="B58" s="4" t="s">
        <v>90</v>
      </c>
      <c r="C58" s="18">
        <v>83.783219339006948</v>
      </c>
      <c r="D58" s="18">
        <v>66.645068540304138</v>
      </c>
      <c r="E58" s="18">
        <v>30.663939903213393</v>
      </c>
      <c r="F58" s="18">
        <v>17.646344179642416</v>
      </c>
      <c r="G58" s="18">
        <v>15.554700629720372</v>
      </c>
      <c r="H58" s="18">
        <v>7.3906088646809893</v>
      </c>
      <c r="I58" s="22">
        <v>269.3</v>
      </c>
    </row>
    <row r="59" spans="1:16" x14ac:dyDescent="0.2">
      <c r="A59" t="s">
        <v>22</v>
      </c>
      <c r="B59" s="4" t="s">
        <v>90</v>
      </c>
      <c r="C59" s="18">
        <v>75.300649158530433</v>
      </c>
      <c r="D59" s="18">
        <v>48.974051062496734</v>
      </c>
      <c r="E59" s="18">
        <v>25.080492177030578</v>
      </c>
      <c r="F59" s="18">
        <v>13.57489688299483</v>
      </c>
      <c r="G59" s="18">
        <v>1</v>
      </c>
      <c r="H59" s="18">
        <v>1</v>
      </c>
      <c r="I59" s="22">
        <v>149.4</v>
      </c>
    </row>
    <row r="60" spans="1:16" x14ac:dyDescent="0.2">
      <c r="A60" t="s">
        <v>20</v>
      </c>
      <c r="B60" s="4" t="s">
        <v>57</v>
      </c>
      <c r="C60" s="18">
        <v>99.406726466479029</v>
      </c>
      <c r="D60" s="18">
        <v>98.523903051410286</v>
      </c>
      <c r="E60" s="18">
        <v>96.529451070119663</v>
      </c>
      <c r="F60" s="18">
        <v>90.139105432603714</v>
      </c>
      <c r="G60" s="18">
        <v>58.41820722052362</v>
      </c>
      <c r="H60" s="18">
        <v>40.682921735498354</v>
      </c>
      <c r="I60" s="22">
        <v>7360</v>
      </c>
    </row>
    <row r="61" spans="1:16" x14ac:dyDescent="0.2">
      <c r="A61" t="s">
        <v>55</v>
      </c>
      <c r="B61" s="4" t="s">
        <v>56</v>
      </c>
      <c r="C61" s="18">
        <v>95.170793933626257</v>
      </c>
      <c r="D61" s="18">
        <v>77.913216028509524</v>
      </c>
      <c r="E61" s="18">
        <v>44.104723915200353</v>
      </c>
      <c r="F61" s="18">
        <v>12.438495960475429</v>
      </c>
      <c r="G61" s="18">
        <v>1</v>
      </c>
      <c r="H61" s="18">
        <v>1</v>
      </c>
      <c r="I61" s="22">
        <v>368.8</v>
      </c>
    </row>
    <row r="62" spans="1:16" x14ac:dyDescent="0.2">
      <c r="A62" t="s">
        <v>54</v>
      </c>
      <c r="B62" s="4" t="s">
        <v>56</v>
      </c>
      <c r="C62" s="18">
        <v>88.092008018304412</v>
      </c>
      <c r="D62" s="18">
        <v>73.322939235021366</v>
      </c>
      <c r="E62" s="18">
        <v>45.05639135804968</v>
      </c>
      <c r="F62" s="18">
        <v>20.713953064571651</v>
      </c>
      <c r="G62" s="18">
        <v>1</v>
      </c>
      <c r="H62" s="18">
        <v>1</v>
      </c>
      <c r="I62" s="22">
        <v>365.1</v>
      </c>
    </row>
    <row r="63" spans="1:16" x14ac:dyDescent="0.2">
      <c r="A63" t="s">
        <v>53</v>
      </c>
      <c r="B63" s="4" t="s">
        <v>56</v>
      </c>
      <c r="C63" s="18">
        <v>97.477068864276035</v>
      </c>
      <c r="D63" s="18">
        <v>93.820236094518805</v>
      </c>
      <c r="E63" s="18">
        <v>65.276287282078286</v>
      </c>
      <c r="F63" s="18">
        <v>33.454147852673785</v>
      </c>
      <c r="G63" s="18">
        <v>17.678741369186223</v>
      </c>
      <c r="H63" s="18">
        <v>1</v>
      </c>
      <c r="I63" s="22">
        <v>817.8</v>
      </c>
    </row>
    <row r="64" spans="1:16" x14ac:dyDescent="0.2">
      <c r="A64" t="s">
        <v>34</v>
      </c>
      <c r="B64" s="4" t="s">
        <v>23</v>
      </c>
      <c r="C64" s="18">
        <v>69.469698503654811</v>
      </c>
      <c r="D64" s="18">
        <v>54.765424099459366</v>
      </c>
      <c r="E64" s="18">
        <v>36.592625589730098</v>
      </c>
      <c r="F64" s="18">
        <v>23.724866867799218</v>
      </c>
      <c r="G64" s="18">
        <v>1</v>
      </c>
      <c r="H64" s="18">
        <v>1</v>
      </c>
      <c r="I64" s="22">
        <v>187.2</v>
      </c>
    </row>
    <row r="65" spans="1:9" x14ac:dyDescent="0.2">
      <c r="A65" t="s">
        <v>44</v>
      </c>
      <c r="B65" s="4" t="s">
        <v>23</v>
      </c>
      <c r="C65" s="18">
        <v>96.244278529038098</v>
      </c>
      <c r="D65" s="18">
        <v>93.346560155937269</v>
      </c>
      <c r="E65" s="18">
        <v>75.478167040846529</v>
      </c>
      <c r="F65" s="18">
        <v>31.131763518334814</v>
      </c>
      <c r="G65" s="18">
        <v>13.99258601785621</v>
      </c>
      <c r="H65" s="18">
        <v>1</v>
      </c>
      <c r="I65" s="22">
        <v>873.8</v>
      </c>
    </row>
    <row r="66" spans="1:9" x14ac:dyDescent="0.2">
      <c r="A66" t="s">
        <v>32</v>
      </c>
      <c r="B66" s="4" t="s">
        <v>91</v>
      </c>
      <c r="C66" s="18">
        <v>57.202601465382394</v>
      </c>
      <c r="D66" s="18">
        <v>31.736231168189676</v>
      </c>
      <c r="E66" s="18">
        <v>18.705853297110398</v>
      </c>
      <c r="F66" s="18">
        <v>1</v>
      </c>
      <c r="G66" s="18">
        <v>1</v>
      </c>
      <c r="H66" s="18">
        <v>1</v>
      </c>
      <c r="I66" s="22">
        <v>68.81</v>
      </c>
    </row>
    <row r="67" spans="1:9" x14ac:dyDescent="0.2">
      <c r="A67" t="s">
        <v>44</v>
      </c>
      <c r="B67" s="4" t="s">
        <v>91</v>
      </c>
      <c r="C67" s="18">
        <v>98.73713674158229</v>
      </c>
      <c r="D67" s="18">
        <v>92.994154935374993</v>
      </c>
      <c r="E67" s="18">
        <v>77.882604758376544</v>
      </c>
      <c r="F67" s="18">
        <v>51.469498641639909</v>
      </c>
      <c r="G67" s="18">
        <v>34.517164732032604</v>
      </c>
      <c r="H67" s="18">
        <v>1</v>
      </c>
      <c r="I67" s="22">
        <v>1563</v>
      </c>
    </row>
    <row r="68" spans="1:9" x14ac:dyDescent="0.2">
      <c r="A68" t="s">
        <v>98</v>
      </c>
      <c r="B68" s="4" t="s">
        <v>91</v>
      </c>
      <c r="C68" s="18">
        <v>99.481353420597671</v>
      </c>
      <c r="D68" s="18">
        <v>99.145468016794268</v>
      </c>
      <c r="E68" s="18">
        <v>97.89413023791883</v>
      </c>
      <c r="F68" s="18">
        <v>86.612332263110233</v>
      </c>
      <c r="G68" s="18">
        <v>55.417798633407422</v>
      </c>
      <c r="H68" s="18">
        <v>20.549444220468825</v>
      </c>
      <c r="I68" s="22">
        <v>4763</v>
      </c>
    </row>
    <row r="69" spans="1:9" x14ac:dyDescent="0.2">
      <c r="A69" t="s">
        <v>100</v>
      </c>
      <c r="B69" s="4" t="s">
        <v>91</v>
      </c>
      <c r="C69" s="18">
        <v>99.456655964435654</v>
      </c>
      <c r="D69" s="18">
        <v>97.352432699431958</v>
      </c>
      <c r="E69" s="18">
        <v>78.361735407919653</v>
      </c>
      <c r="F69" s="18">
        <v>36.432040833127523</v>
      </c>
      <c r="G69" s="18">
        <v>8.9009632007903186</v>
      </c>
      <c r="H69" s="18">
        <v>1</v>
      </c>
      <c r="I69" s="22">
        <v>964.4</v>
      </c>
    </row>
    <row r="70" spans="1:9" x14ac:dyDescent="0.2">
      <c r="A70" t="s">
        <v>54</v>
      </c>
      <c r="B70" s="4" t="s">
        <v>91</v>
      </c>
      <c r="C70" s="18">
        <v>92.684613484811067</v>
      </c>
      <c r="D70" s="18">
        <v>72.159380917098872</v>
      </c>
      <c r="E70" s="18">
        <v>58.101588869679752</v>
      </c>
      <c r="F70" s="18">
        <v>52.595702642627806</v>
      </c>
      <c r="G70" s="18">
        <v>8.5700172882193257</v>
      </c>
      <c r="H70" s="18">
        <v>1</v>
      </c>
      <c r="I70" s="22">
        <v>735.5</v>
      </c>
    </row>
    <row r="71" spans="1:9" x14ac:dyDescent="0.2">
      <c r="A71" t="s">
        <v>99</v>
      </c>
      <c r="B71" s="4" t="s">
        <v>91</v>
      </c>
      <c r="C71" s="18">
        <v>99.66163681391464</v>
      </c>
      <c r="D71" s="18">
        <v>99.562287623106599</v>
      </c>
      <c r="E71" s="18">
        <v>96.688360306398664</v>
      </c>
      <c r="F71" s="18">
        <v>85.826182111386288</v>
      </c>
      <c r="G71" s="18">
        <v>59.407936416517884</v>
      </c>
      <c r="H71" s="18">
        <v>12.877958878074056</v>
      </c>
      <c r="I71" s="22">
        <v>4654</v>
      </c>
    </row>
    <row r="72" spans="1:9" x14ac:dyDescent="0.2">
      <c r="A72" t="s">
        <v>60</v>
      </c>
      <c r="B72" s="4" t="s">
        <v>61</v>
      </c>
      <c r="C72" s="18">
        <v>58.35669645464634</v>
      </c>
      <c r="D72" s="18">
        <v>42.937036388061443</v>
      </c>
      <c r="E72" s="18">
        <v>33.001869049705043</v>
      </c>
      <c r="F72" s="18">
        <v>25.899480170550788</v>
      </c>
      <c r="G72" s="18">
        <v>19.163600256994336</v>
      </c>
      <c r="H72" s="18">
        <v>1</v>
      </c>
      <c r="I72" s="22">
        <v>98.25</v>
      </c>
    </row>
    <row r="73" spans="1:9" x14ac:dyDescent="0.2">
      <c r="A73" t="s">
        <v>31</v>
      </c>
      <c r="B73" s="4" t="s">
        <v>61</v>
      </c>
      <c r="C73" s="18">
        <v>92.713626540505814</v>
      </c>
      <c r="D73" s="18">
        <v>69.903933663666692</v>
      </c>
      <c r="E73" s="18">
        <v>42.534128830013145</v>
      </c>
      <c r="F73" s="18">
        <v>22.807159470118314</v>
      </c>
      <c r="G73" s="18">
        <v>10.104156133077156</v>
      </c>
      <c r="H73" s="18">
        <v>1</v>
      </c>
      <c r="I73" s="22">
        <v>371.5</v>
      </c>
    </row>
    <row r="74" spans="1:9" x14ac:dyDescent="0.2">
      <c r="A74" t="s">
        <v>20</v>
      </c>
      <c r="B74" s="4" t="s">
        <v>93</v>
      </c>
      <c r="C74" s="18">
        <v>91.251971263360787</v>
      </c>
      <c r="D74" s="18">
        <v>73.406815653756695</v>
      </c>
      <c r="E74" s="18">
        <v>70.832237840024277</v>
      </c>
      <c r="F74" s="18">
        <v>52.345029831125487</v>
      </c>
      <c r="G74" s="18">
        <v>23.110526848012945</v>
      </c>
      <c r="H74" s="18">
        <v>1</v>
      </c>
      <c r="I74" s="22">
        <v>1035</v>
      </c>
    </row>
    <row r="75" spans="1:9" x14ac:dyDescent="0.2">
      <c r="A75" t="s">
        <v>54</v>
      </c>
      <c r="B75" s="4" t="s">
        <v>94</v>
      </c>
      <c r="C75" s="18">
        <v>1</v>
      </c>
      <c r="D75" s="18">
        <v>1</v>
      </c>
      <c r="E75" s="18">
        <v>1</v>
      </c>
      <c r="F75" s="18">
        <v>1.0213368389119224</v>
      </c>
      <c r="G75" s="18">
        <v>1</v>
      </c>
      <c r="H75" s="18">
        <v>1</v>
      </c>
      <c r="I75" s="22" t="s">
        <v>102</v>
      </c>
    </row>
    <row r="76" spans="1:9" x14ac:dyDescent="0.2">
      <c r="A76" t="s">
        <v>20</v>
      </c>
      <c r="B76" s="4" t="s">
        <v>23</v>
      </c>
      <c r="C76" s="18">
        <v>98.399626190058981</v>
      </c>
      <c r="D76" s="18">
        <v>93.334007483061981</v>
      </c>
      <c r="E76" s="18">
        <v>88.674284558600476</v>
      </c>
      <c r="F76" s="18">
        <v>71.855597128122156</v>
      </c>
      <c r="G76" s="18">
        <v>60.159773485691169</v>
      </c>
      <c r="H76" s="18">
        <v>34.086358580240663</v>
      </c>
      <c r="I76" s="22">
        <v>5672</v>
      </c>
    </row>
    <row r="77" spans="1:9" x14ac:dyDescent="0.2">
      <c r="A77" t="s">
        <v>54</v>
      </c>
      <c r="B77" s="4" t="s">
        <v>23</v>
      </c>
      <c r="C77" s="18">
        <v>51.924537118158987</v>
      </c>
      <c r="D77" s="18">
        <v>45.019718879563143</v>
      </c>
      <c r="E77" s="18">
        <v>16.393973101425825</v>
      </c>
      <c r="F77" s="18">
        <v>1</v>
      </c>
      <c r="G77" s="18">
        <v>1</v>
      </c>
      <c r="H77" s="18">
        <v>1</v>
      </c>
      <c r="I77" s="22">
        <v>72.87</v>
      </c>
    </row>
    <row r="78" spans="1:9" x14ac:dyDescent="0.2">
      <c r="A78" t="s">
        <v>53</v>
      </c>
      <c r="B78" s="4" t="s">
        <v>23</v>
      </c>
      <c r="C78" s="18">
        <v>97.243151685065115</v>
      </c>
      <c r="D78" s="18">
        <v>88.253615127919915</v>
      </c>
      <c r="E78" s="18">
        <v>65.086459702699969</v>
      </c>
      <c r="F78" s="18">
        <v>53.776923854788151</v>
      </c>
      <c r="G78" s="18">
        <v>30.037415309940336</v>
      </c>
      <c r="H78" s="18">
        <v>24.493882091212456</v>
      </c>
      <c r="I78" s="22">
        <v>1560</v>
      </c>
    </row>
    <row r="79" spans="1:9" x14ac:dyDescent="0.2">
      <c r="A79" t="s">
        <v>63</v>
      </c>
      <c r="B79" s="4" t="s">
        <v>23</v>
      </c>
      <c r="C79" s="18">
        <v>81.788446936510724</v>
      </c>
      <c r="D79" s="18">
        <v>73.490158285146904</v>
      </c>
      <c r="E79" s="18">
        <v>58.120144851352137</v>
      </c>
      <c r="F79" s="18">
        <v>66.345423748612816</v>
      </c>
      <c r="G79" s="18">
        <v>34.15980374978097</v>
      </c>
      <c r="H79" s="18">
        <v>1</v>
      </c>
      <c r="I79" s="22">
        <v>1116</v>
      </c>
    </row>
    <row r="80" spans="1:9" x14ac:dyDescent="0.2">
      <c r="A80" t="s">
        <v>67</v>
      </c>
      <c r="B80" s="4" t="s">
        <v>97</v>
      </c>
      <c r="C80" s="18">
        <v>98.094852866821725</v>
      </c>
      <c r="D80" s="18">
        <v>90.122358175750833</v>
      </c>
      <c r="E80" s="18">
        <v>63.504904439275968</v>
      </c>
      <c r="F80" s="18">
        <v>45.167357670138536</v>
      </c>
      <c r="G80" s="18">
        <v>14.873091313580748</v>
      </c>
      <c r="H80" s="18">
        <v>1</v>
      </c>
      <c r="I80" s="22">
        <v>928.5</v>
      </c>
    </row>
    <row r="81" spans="1:9" x14ac:dyDescent="0.2">
      <c r="A81" t="s">
        <v>64</v>
      </c>
      <c r="B81" s="4" t="s">
        <v>61</v>
      </c>
      <c r="C81" s="18">
        <v>96.36363636363636</v>
      </c>
      <c r="D81" s="18">
        <v>83.351198301142688</v>
      </c>
      <c r="E81" s="18">
        <v>44.683992314693093</v>
      </c>
      <c r="F81" s="18">
        <v>20.982910304378603</v>
      </c>
      <c r="G81" s="18">
        <v>1</v>
      </c>
      <c r="H81" s="18">
        <v>1</v>
      </c>
      <c r="I81" s="22">
        <v>427</v>
      </c>
    </row>
    <row r="82" spans="1:9" x14ac:dyDescent="0.2">
      <c r="A82" t="s">
        <v>65</v>
      </c>
      <c r="B82" s="4" t="s">
        <v>61</v>
      </c>
      <c r="C82" s="18">
        <v>98.082718171705935</v>
      </c>
      <c r="D82" s="18">
        <v>97.09374051976944</v>
      </c>
      <c r="E82" s="18">
        <v>92.045707351602786</v>
      </c>
      <c r="F82" s="18">
        <v>75.14612195368592</v>
      </c>
      <c r="G82" s="18">
        <v>58.256648801698866</v>
      </c>
      <c r="H82" s="18">
        <v>43.150224870042635</v>
      </c>
      <c r="I82" s="22">
        <v>7224</v>
      </c>
    </row>
    <row r="83" spans="1:9" x14ac:dyDescent="0.2">
      <c r="A83" t="s">
        <v>64</v>
      </c>
      <c r="B83" s="4" t="s">
        <v>61</v>
      </c>
      <c r="C83" s="18">
        <v>99.478208110021242</v>
      </c>
      <c r="D83" s="18">
        <v>99.528769339670347</v>
      </c>
      <c r="E83" s="18">
        <v>94.039842248963495</v>
      </c>
      <c r="F83" s="18">
        <v>73.576701385377703</v>
      </c>
      <c r="G83" s="18">
        <v>29.030235615330163</v>
      </c>
      <c r="H83" s="18">
        <v>1</v>
      </c>
      <c r="I83" s="22">
        <v>2398</v>
      </c>
    </row>
    <row r="84" spans="1:9" x14ac:dyDescent="0.2">
      <c r="A84" t="s">
        <v>63</v>
      </c>
      <c r="B84" s="4" t="s">
        <v>61</v>
      </c>
      <c r="C84" s="18">
        <v>99.486297906765103</v>
      </c>
      <c r="D84" s="18">
        <v>99.597532611993117</v>
      </c>
      <c r="E84" s="18">
        <v>94.814440287187779</v>
      </c>
      <c r="F84" s="18">
        <v>69.63899282030539</v>
      </c>
      <c r="G84" s="18">
        <v>42.026494084336136</v>
      </c>
      <c r="H84" s="18">
        <v>38.793002745166753</v>
      </c>
      <c r="I84" s="22">
        <v>4405</v>
      </c>
    </row>
    <row r="85" spans="1:9" x14ac:dyDescent="0.2">
      <c r="A85" t="s">
        <v>62</v>
      </c>
      <c r="B85" s="4" t="s">
        <v>61</v>
      </c>
      <c r="C85" s="18">
        <v>99.731324104900409</v>
      </c>
      <c r="D85" s="18">
        <v>98.939898370422284</v>
      </c>
      <c r="E85" s="18">
        <v>91.174580924011451</v>
      </c>
      <c r="F85" s="18">
        <v>67.939956778225579</v>
      </c>
      <c r="G85" s="18">
        <v>45.82822265054611</v>
      </c>
      <c r="H85" s="18">
        <v>22.154079785059285</v>
      </c>
      <c r="I85" s="22">
        <v>3344</v>
      </c>
    </row>
    <row r="86" spans="1:9" x14ac:dyDescent="0.2">
      <c r="A86" s="4" t="s">
        <v>76</v>
      </c>
      <c r="B86" s="4" t="s">
        <v>78</v>
      </c>
      <c r="C86" s="18">
        <v>99.583885273282263</v>
      </c>
      <c r="D86" s="18">
        <v>98.174278638484139</v>
      </c>
      <c r="E86" s="18">
        <v>93.431434659909002</v>
      </c>
      <c r="F86" s="18">
        <v>83.865115475436269</v>
      </c>
      <c r="G86" s="18">
        <v>52.774578125899907</v>
      </c>
      <c r="H86" s="18">
        <v>40.715890111155908</v>
      </c>
      <c r="I86" s="22">
        <v>6544</v>
      </c>
    </row>
    <row r="87" spans="1:9" x14ac:dyDescent="0.2">
      <c r="A87" s="4" t="s">
        <v>75</v>
      </c>
      <c r="B87" s="4" t="s">
        <v>78</v>
      </c>
      <c r="C87" s="18">
        <v>99.830098485284807</v>
      </c>
      <c r="D87" s="18">
        <v>97.810158886967983</v>
      </c>
      <c r="E87" s="18">
        <v>85.879641063637109</v>
      </c>
      <c r="F87" s="18">
        <v>64.068494278422662</v>
      </c>
      <c r="G87" s="18">
        <v>26.088746192475508</v>
      </c>
      <c r="H87" s="18">
        <v>1</v>
      </c>
      <c r="I87" s="22">
        <v>1905</v>
      </c>
    </row>
    <row r="88" spans="1:9" x14ac:dyDescent="0.2">
      <c r="A88" s="4" t="s">
        <v>74</v>
      </c>
      <c r="B88" s="4" t="s">
        <v>78</v>
      </c>
      <c r="C88" s="18">
        <v>99.82577895524966</v>
      </c>
      <c r="D88" s="18">
        <v>98.587305507532719</v>
      </c>
      <c r="E88" s="18">
        <v>93.239482999917684</v>
      </c>
      <c r="F88" s="18">
        <v>65.110726928459712</v>
      </c>
      <c r="G88" s="18">
        <v>27.522845146949866</v>
      </c>
      <c r="H88" s="18">
        <v>25.316539063143161</v>
      </c>
      <c r="I88" s="22">
        <v>2434</v>
      </c>
    </row>
    <row r="89" spans="1:9" x14ac:dyDescent="0.2">
      <c r="A89" s="4" t="s">
        <v>73</v>
      </c>
      <c r="B89" s="4" t="s">
        <v>77</v>
      </c>
      <c r="C89" s="18">
        <v>99.807060991764089</v>
      </c>
      <c r="D89" s="18">
        <v>94.324524573968887</v>
      </c>
      <c r="E89" s="18">
        <v>84.839054910677532</v>
      </c>
      <c r="F89" s="18">
        <v>69.166049230262615</v>
      </c>
      <c r="G89" s="18">
        <v>42.833621470321894</v>
      </c>
      <c r="H89" s="18">
        <v>1</v>
      </c>
      <c r="I89" s="22">
        <v>2537</v>
      </c>
    </row>
    <row r="90" spans="1:9" x14ac:dyDescent="0.2">
      <c r="A90" s="4" t="s">
        <v>72</v>
      </c>
      <c r="B90" s="4" t="s">
        <v>95</v>
      </c>
      <c r="C90" s="18">
        <v>92.599205206473528</v>
      </c>
      <c r="D90" s="18">
        <v>80.126780274965014</v>
      </c>
      <c r="E90" s="18">
        <v>69.620482423643693</v>
      </c>
      <c r="F90" s="18">
        <v>28.550259323289701</v>
      </c>
      <c r="G90" s="18">
        <v>1</v>
      </c>
      <c r="H90" s="18">
        <v>1</v>
      </c>
      <c r="I90" s="22">
        <v>682.4</v>
      </c>
    </row>
    <row r="91" spans="1:9" x14ac:dyDescent="0.2">
      <c r="A91" s="4" t="s">
        <v>71</v>
      </c>
      <c r="B91" s="4" t="s">
        <v>77</v>
      </c>
      <c r="C91" s="18">
        <v>97.270057017796461</v>
      </c>
      <c r="D91" s="18">
        <v>90.321890178644935</v>
      </c>
      <c r="E91" s="18">
        <v>70.833950769737385</v>
      </c>
      <c r="F91" s="18">
        <v>34.777311270272492</v>
      </c>
      <c r="G91" s="18">
        <v>13.776241047172153</v>
      </c>
      <c r="H91" s="18">
        <v>1</v>
      </c>
      <c r="I91" s="22">
        <v>869.3</v>
      </c>
    </row>
    <row r="92" spans="1:9" x14ac:dyDescent="0.2">
      <c r="A92" s="4" t="s">
        <v>96</v>
      </c>
      <c r="B92" s="4" t="s">
        <v>77</v>
      </c>
      <c r="C92" s="18">
        <v>97.678972527788972</v>
      </c>
      <c r="D92" s="18">
        <v>79.199802420350707</v>
      </c>
      <c r="E92" s="18">
        <v>47.880135012760348</v>
      </c>
      <c r="F92" s="18">
        <v>36.654317938585656</v>
      </c>
      <c r="G92" s="18">
        <v>1</v>
      </c>
      <c r="H92" s="18">
        <v>1</v>
      </c>
      <c r="I92" s="22">
        <v>522.79999999999995</v>
      </c>
    </row>
    <row r="93" spans="1:9" x14ac:dyDescent="0.2">
      <c r="A93" s="4" t="s">
        <v>69</v>
      </c>
      <c r="B93" s="4" t="s">
        <v>97</v>
      </c>
      <c r="C93" s="18">
        <v>99.867534412255949</v>
      </c>
      <c r="D93" s="18">
        <v>99.605482923457927</v>
      </c>
      <c r="E93" s="18">
        <v>98.947474514772793</v>
      </c>
      <c r="F93" s="18">
        <v>86.309969475321083</v>
      </c>
      <c r="G93" s="18">
        <v>65.926107239532342</v>
      </c>
      <c r="H93" s="18">
        <v>46.292403386511552</v>
      </c>
      <c r="I93" s="22">
        <v>9451</v>
      </c>
    </row>
    <row r="94" spans="1:9" x14ac:dyDescent="0.2">
      <c r="A94" t="s">
        <v>86</v>
      </c>
      <c r="B94" s="4" t="s">
        <v>79</v>
      </c>
      <c r="C94" s="18">
        <v>98.578874618441517</v>
      </c>
      <c r="D94" s="18">
        <v>84.439612970108854</v>
      </c>
      <c r="E94" s="18">
        <v>62.533836318608536</v>
      </c>
      <c r="F94" s="18">
        <v>44.335656280596666</v>
      </c>
      <c r="G94" s="18">
        <v>5.9134366180959406</v>
      </c>
      <c r="H94" s="18">
        <v>1.0510856418821632</v>
      </c>
      <c r="I94" s="22">
        <v>803.6</v>
      </c>
    </row>
    <row r="95" spans="1:9" x14ac:dyDescent="0.2">
      <c r="A95" t="s">
        <v>85</v>
      </c>
      <c r="B95" s="4" t="s">
        <v>79</v>
      </c>
      <c r="C95" s="18">
        <v>93.392607228122174</v>
      </c>
      <c r="D95" s="18">
        <v>64.129414670288966</v>
      </c>
      <c r="E95" s="18">
        <v>39.639417140034574</v>
      </c>
      <c r="F95" s="18">
        <v>21.106446036058284</v>
      </c>
      <c r="G95" s="18">
        <v>1</v>
      </c>
      <c r="H95" s="18">
        <v>1</v>
      </c>
      <c r="I95" s="22">
        <v>306.5</v>
      </c>
    </row>
    <row r="96" spans="1:9" x14ac:dyDescent="0.2">
      <c r="A96" t="s">
        <v>84</v>
      </c>
      <c r="B96" s="4" t="s">
        <v>79</v>
      </c>
      <c r="C96" s="18">
        <v>98.374907384539384</v>
      </c>
      <c r="D96" s="18">
        <v>96.043467522845148</v>
      </c>
      <c r="E96" s="18">
        <v>78.098295875524826</v>
      </c>
      <c r="F96" s="18">
        <v>58.905079443483984</v>
      </c>
      <c r="G96" s="18">
        <v>19.20309541450564</v>
      </c>
      <c r="H96" s="18">
        <v>1</v>
      </c>
      <c r="I96" s="22">
        <v>1507</v>
      </c>
    </row>
    <row r="97" spans="1:9" x14ac:dyDescent="0.2">
      <c r="A97" t="s">
        <v>83</v>
      </c>
      <c r="B97" s="4" t="s">
        <v>79</v>
      </c>
      <c r="C97" s="18">
        <v>85.822013665925738</v>
      </c>
      <c r="D97" s="18">
        <v>74.112126450975552</v>
      </c>
      <c r="E97" s="18">
        <v>51.318020910512885</v>
      </c>
      <c r="F97" s="18">
        <v>43.220548283526796</v>
      </c>
      <c r="G97" s="18">
        <v>3.9795834362394125</v>
      </c>
      <c r="H97" s="18">
        <v>1</v>
      </c>
      <c r="I97" s="22">
        <v>527.70000000000005</v>
      </c>
    </row>
    <row r="98" spans="1:9" x14ac:dyDescent="0.2">
      <c r="A98" t="s">
        <v>82</v>
      </c>
      <c r="B98" s="4" t="s">
        <v>79</v>
      </c>
      <c r="C98" s="18">
        <v>94.742734831645663</v>
      </c>
      <c r="D98" s="18">
        <v>77.271754342636044</v>
      </c>
      <c r="E98" s="18">
        <v>62.693669218737135</v>
      </c>
      <c r="F98" s="18">
        <v>28.227545896106033</v>
      </c>
      <c r="G98" s="18">
        <v>1</v>
      </c>
      <c r="H98" s="18">
        <v>1</v>
      </c>
      <c r="I98" s="22">
        <v>582.70000000000005</v>
      </c>
    </row>
    <row r="99" spans="1:9" x14ac:dyDescent="0.2">
      <c r="A99" t="s">
        <v>81</v>
      </c>
      <c r="B99" s="4"/>
      <c r="C99" s="18">
        <v>99.641063637112055</v>
      </c>
      <c r="D99" s="18">
        <v>97.805219395735577</v>
      </c>
      <c r="E99" s="18">
        <v>94.52045772618753</v>
      </c>
      <c r="F99" s="18">
        <v>73.529266485551986</v>
      </c>
      <c r="G99" s="18">
        <v>60.209105128838388</v>
      </c>
      <c r="H99" s="18">
        <v>40.407763635316478</v>
      </c>
      <c r="I99" s="22">
        <v>6796</v>
      </c>
    </row>
    <row r="100" spans="1:9" x14ac:dyDescent="0.2">
      <c r="A100" t="s">
        <v>80</v>
      </c>
      <c r="B100" s="4" t="s">
        <v>78</v>
      </c>
      <c r="C100" s="18">
        <v>94.496918735241607</v>
      </c>
      <c r="D100" s="18">
        <v>69.599147612739728</v>
      </c>
      <c r="E100" s="18">
        <v>62.650463629557109</v>
      </c>
      <c r="F100" s="18">
        <v>34.36042158613143</v>
      </c>
      <c r="G100" s="18">
        <v>1</v>
      </c>
      <c r="H100" s="18">
        <v>1</v>
      </c>
      <c r="I100" s="22">
        <v>571.6</v>
      </c>
    </row>
    <row r="101" spans="1:9" x14ac:dyDescent="0.2">
      <c r="I101" s="22"/>
    </row>
    <row r="102" spans="1:9" x14ac:dyDescent="0.2">
      <c r="I102" s="22"/>
    </row>
    <row r="103" spans="1:9" x14ac:dyDescent="0.2">
      <c r="I103" s="22"/>
    </row>
    <row r="104" spans="1:9" x14ac:dyDescent="0.2">
      <c r="I104" s="22"/>
    </row>
    <row r="105" spans="1:9" x14ac:dyDescent="0.2">
      <c r="I105" s="22"/>
    </row>
    <row r="106" spans="1:9" x14ac:dyDescent="0.2">
      <c r="I106" s="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B6"/>
  <sheetViews>
    <sheetView workbookViewId="0">
      <selection activeCell="A6" sqref="A6:DC6"/>
    </sheetView>
  </sheetViews>
  <sheetFormatPr baseColWidth="10" defaultRowHeight="16" x14ac:dyDescent="0.2"/>
  <sheetData>
    <row r="6" spans="1:106" x14ac:dyDescent="0.2">
      <c r="A6" s="20" t="s">
        <v>101</v>
      </c>
      <c r="B6" s="19"/>
      <c r="C6" s="19"/>
      <c r="D6" s="19"/>
      <c r="E6" s="19">
        <v>152.19999999999999</v>
      </c>
      <c r="F6" s="19">
        <v>363.2</v>
      </c>
      <c r="G6" s="19">
        <v>109</v>
      </c>
      <c r="H6" s="19">
        <v>382.6</v>
      </c>
      <c r="I6" s="19">
        <v>6856</v>
      </c>
      <c r="J6" s="19">
        <v>903</v>
      </c>
      <c r="K6" s="19">
        <v>1054</v>
      </c>
      <c r="L6" s="19">
        <v>5717</v>
      </c>
      <c r="M6" s="19">
        <v>443.6</v>
      </c>
      <c r="N6" s="19">
        <v>371.4</v>
      </c>
      <c r="O6" s="19">
        <v>537.5</v>
      </c>
      <c r="P6" s="19">
        <v>1233</v>
      </c>
      <c r="Q6" s="19">
        <v>1220</v>
      </c>
      <c r="R6" s="19">
        <v>683.2</v>
      </c>
      <c r="S6" s="19">
        <v>784.7</v>
      </c>
      <c r="T6" s="19">
        <v>2963</v>
      </c>
      <c r="U6" s="19">
        <v>194.2</v>
      </c>
      <c r="V6" s="19">
        <v>2099</v>
      </c>
      <c r="W6" s="19">
        <v>737.4</v>
      </c>
      <c r="X6" s="19">
        <v>3.567E-12</v>
      </c>
      <c r="Y6" s="19"/>
      <c r="Z6" s="19">
        <v>991.5</v>
      </c>
      <c r="AA6" s="19">
        <v>4400</v>
      </c>
      <c r="AB6" s="19">
        <v>70.09</v>
      </c>
      <c r="AC6" s="19">
        <v>697.2</v>
      </c>
      <c r="AD6" s="19">
        <v>847.6</v>
      </c>
      <c r="AE6" s="19">
        <v>293.39999999999998</v>
      </c>
      <c r="AF6" s="19">
        <v>372.5</v>
      </c>
      <c r="AG6" s="19">
        <v>605.1</v>
      </c>
      <c r="AH6" s="19">
        <v>1598</v>
      </c>
      <c r="AI6" s="19">
        <v>16.37</v>
      </c>
      <c r="AJ6" s="19">
        <v>187.8</v>
      </c>
      <c r="AK6" s="19">
        <v>886.5</v>
      </c>
      <c r="AL6" s="19">
        <v>10593</v>
      </c>
      <c r="AM6" s="19">
        <v>598.79999999999995</v>
      </c>
      <c r="AN6" s="19">
        <v>1369</v>
      </c>
      <c r="AO6" s="19">
        <v>10651</v>
      </c>
      <c r="AP6" s="19">
        <v>780.1</v>
      </c>
      <c r="AQ6" s="19">
        <v>11809</v>
      </c>
      <c r="AR6" s="19">
        <v>1255</v>
      </c>
      <c r="AS6" s="19">
        <v>1971</v>
      </c>
      <c r="AT6" s="19">
        <v>832.7</v>
      </c>
      <c r="AU6" s="19">
        <v>603.6</v>
      </c>
      <c r="AV6" s="19">
        <v>259.2</v>
      </c>
      <c r="AW6" s="19">
        <v>760.7</v>
      </c>
      <c r="AX6" s="19">
        <v>31.55</v>
      </c>
      <c r="AY6" s="19">
        <v>638.6</v>
      </c>
      <c r="AZ6" s="19">
        <v>44.92</v>
      </c>
      <c r="BA6" s="19">
        <v>3406</v>
      </c>
      <c r="BB6" s="19">
        <v>593.5</v>
      </c>
      <c r="BC6" s="19">
        <v>4930</v>
      </c>
      <c r="BD6" s="19">
        <v>1883</v>
      </c>
      <c r="BE6" s="19">
        <v>2121</v>
      </c>
      <c r="BF6" s="19">
        <v>269.3</v>
      </c>
      <c r="BG6" s="19">
        <v>149.4</v>
      </c>
      <c r="BH6" s="19">
        <v>7360</v>
      </c>
      <c r="BI6" s="19">
        <v>368.8</v>
      </c>
      <c r="BJ6" s="19">
        <v>365.1</v>
      </c>
      <c r="BK6" s="19">
        <v>817.8</v>
      </c>
      <c r="BL6" s="19">
        <v>187.2</v>
      </c>
      <c r="BM6" s="19">
        <v>873.8</v>
      </c>
      <c r="BN6" s="19">
        <v>68.81</v>
      </c>
      <c r="BO6" s="19">
        <v>1563</v>
      </c>
      <c r="BP6" s="19">
        <v>4763</v>
      </c>
      <c r="BQ6" s="19">
        <v>964.4</v>
      </c>
      <c r="BR6" s="19">
        <v>735.5</v>
      </c>
      <c r="BS6" s="19">
        <v>4654</v>
      </c>
      <c r="BT6" s="19">
        <v>98.25</v>
      </c>
      <c r="BU6" s="19">
        <v>371.5</v>
      </c>
      <c r="BV6" s="19">
        <v>1035</v>
      </c>
      <c r="BW6" s="19"/>
      <c r="BX6" s="19">
        <v>5672</v>
      </c>
      <c r="BY6" s="19">
        <v>72.87</v>
      </c>
      <c r="BZ6" s="19">
        <v>1560</v>
      </c>
      <c r="CA6" s="19">
        <v>1116</v>
      </c>
      <c r="CB6" s="19">
        <v>928.5</v>
      </c>
      <c r="CC6" s="19">
        <v>427</v>
      </c>
      <c r="CD6" s="19">
        <v>7224</v>
      </c>
      <c r="CE6" s="19">
        <v>2398</v>
      </c>
      <c r="CF6" s="19">
        <v>4405</v>
      </c>
      <c r="CG6" s="19">
        <v>3344</v>
      </c>
      <c r="CH6" s="19">
        <v>6544</v>
      </c>
      <c r="CI6" s="19">
        <v>1905</v>
      </c>
      <c r="CJ6" s="19">
        <v>2434</v>
      </c>
      <c r="CK6" s="19">
        <v>2537</v>
      </c>
      <c r="CL6" s="19">
        <v>682.4</v>
      </c>
      <c r="CM6" s="19">
        <v>869.3</v>
      </c>
      <c r="CN6" s="19">
        <v>522.79999999999995</v>
      </c>
      <c r="CO6" s="19">
        <v>9451</v>
      </c>
      <c r="CP6" s="19">
        <v>803.6</v>
      </c>
      <c r="CQ6" s="19">
        <v>306.5</v>
      </c>
      <c r="CR6" s="19">
        <v>1507</v>
      </c>
      <c r="CS6" s="19">
        <v>527.70000000000005</v>
      </c>
      <c r="CT6" s="19">
        <v>582.70000000000005</v>
      </c>
      <c r="CU6" s="19">
        <v>6796</v>
      </c>
      <c r="CV6" s="19">
        <v>571.6</v>
      </c>
      <c r="CW6" s="19">
        <v>4206</v>
      </c>
      <c r="CX6" s="19">
        <v>17560</v>
      </c>
      <c r="CY6" s="19">
        <v>20104</v>
      </c>
      <c r="CZ6" s="19">
        <v>36642</v>
      </c>
      <c r="DA6" s="19">
        <v>15251</v>
      </c>
      <c r="DB6" s="19">
        <v>30202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2020-05-03T04:36:05Z</dcterms:created>
  <dcterms:modified xsi:type="dcterms:W3CDTF">2020-08-10T10:56:20Z</dcterms:modified>
</cp:coreProperties>
</file>