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E:\2019-nCov\Hemester expeiments\hamster plasma\"/>
    </mc:Choice>
  </mc:AlternateContent>
  <xr:revisionPtr revIDLastSave="0" documentId="13_ncr:1_{E36DEDD7-8235-46AF-AF40-808D259E6B5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91029"/>
  <webPublishing codePage="125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9" i="1" l="1"/>
  <c r="C69" i="1"/>
  <c r="D68" i="1"/>
  <c r="C68" i="1"/>
  <c r="F56" i="1"/>
  <c r="K54" i="1"/>
  <c r="H53" i="1"/>
  <c r="D51" i="1"/>
  <c r="K50" i="1"/>
  <c r="F50" i="1"/>
  <c r="G49" i="1"/>
  <c r="F47" i="1"/>
  <c r="G47" i="1"/>
  <c r="G56" i="1" s="1"/>
  <c r="H47" i="1"/>
  <c r="H56" i="1" s="1"/>
  <c r="C41" i="1"/>
  <c r="C50" i="1" s="1"/>
  <c r="D41" i="1"/>
  <c r="D50" i="1" s="1"/>
  <c r="E41" i="1"/>
  <c r="E50" i="1" s="1"/>
  <c r="F41" i="1"/>
  <c r="K41" i="1"/>
  <c r="B42" i="1"/>
  <c r="B51" i="1" s="1"/>
  <c r="C42" i="1"/>
  <c r="C51" i="1" s="1"/>
  <c r="D42" i="1"/>
  <c r="I42" i="1"/>
  <c r="I51" i="1" s="1"/>
  <c r="J42" i="1"/>
  <c r="J51" i="1" s="1"/>
  <c r="K42" i="1"/>
  <c r="K51" i="1" s="1"/>
  <c r="B43" i="1"/>
  <c r="B52" i="1" s="1"/>
  <c r="G43" i="1"/>
  <c r="G52" i="1" s="1"/>
  <c r="H43" i="1"/>
  <c r="H52" i="1" s="1"/>
  <c r="I43" i="1"/>
  <c r="I52" i="1" s="1"/>
  <c r="J43" i="1"/>
  <c r="J52" i="1" s="1"/>
  <c r="E44" i="1"/>
  <c r="E53" i="1" s="1"/>
  <c r="F44" i="1"/>
  <c r="F53" i="1" s="1"/>
  <c r="G44" i="1"/>
  <c r="G53" i="1" s="1"/>
  <c r="H44" i="1"/>
  <c r="C45" i="1"/>
  <c r="C54" i="1" s="1"/>
  <c r="D45" i="1"/>
  <c r="D54" i="1" s="1"/>
  <c r="E45" i="1"/>
  <c r="E54" i="1" s="1"/>
  <c r="F45" i="1"/>
  <c r="F54" i="1" s="1"/>
  <c r="K45" i="1"/>
  <c r="B46" i="1"/>
  <c r="B55" i="1" s="1"/>
  <c r="C46" i="1"/>
  <c r="C55" i="1" s="1"/>
  <c r="D46" i="1"/>
  <c r="D55" i="1" s="1"/>
  <c r="I46" i="1"/>
  <c r="I55" i="1" s="1"/>
  <c r="J46" i="1"/>
  <c r="J55" i="1" s="1"/>
  <c r="E60" i="1" s="1"/>
  <c r="K46" i="1"/>
  <c r="K55" i="1" s="1"/>
  <c r="G40" i="1"/>
  <c r="H40" i="1"/>
  <c r="H49" i="1" s="1"/>
  <c r="C65" i="1" s="1"/>
  <c r="I40" i="1"/>
  <c r="I49" i="1" s="1"/>
  <c r="M43" i="1"/>
  <c r="M44" i="1"/>
  <c r="M45" i="1"/>
  <c r="M46" i="1"/>
  <c r="M32" i="1"/>
  <c r="M41" i="1" s="1"/>
  <c r="M33" i="1"/>
  <c r="M42" i="1" s="1"/>
  <c r="M34" i="1"/>
  <c r="M35" i="1"/>
  <c r="M36" i="1"/>
  <c r="M37" i="1"/>
  <c r="M38" i="1"/>
  <c r="B32" i="1"/>
  <c r="B41" i="1" s="1"/>
  <c r="B50" i="1" s="1"/>
  <c r="C59" i="1" s="1"/>
  <c r="C32" i="1"/>
  <c r="D32" i="1"/>
  <c r="E32" i="1"/>
  <c r="F32" i="1"/>
  <c r="G32" i="1"/>
  <c r="G41" i="1" s="1"/>
  <c r="G50" i="1" s="1"/>
  <c r="H32" i="1"/>
  <c r="H41" i="1" s="1"/>
  <c r="H50" i="1" s="1"/>
  <c r="I32" i="1"/>
  <c r="I41" i="1" s="1"/>
  <c r="I50" i="1" s="1"/>
  <c r="J32" i="1"/>
  <c r="J41" i="1" s="1"/>
  <c r="J50" i="1" s="1"/>
  <c r="K32" i="1"/>
  <c r="B33" i="1"/>
  <c r="C33" i="1"/>
  <c r="D33" i="1"/>
  <c r="E33" i="1"/>
  <c r="E42" i="1" s="1"/>
  <c r="E51" i="1" s="1"/>
  <c r="F33" i="1"/>
  <c r="F42" i="1" s="1"/>
  <c r="F51" i="1" s="1"/>
  <c r="G33" i="1"/>
  <c r="G42" i="1" s="1"/>
  <c r="G51" i="1" s="1"/>
  <c r="H33" i="1"/>
  <c r="H42" i="1" s="1"/>
  <c r="H51" i="1" s="1"/>
  <c r="I33" i="1"/>
  <c r="J33" i="1"/>
  <c r="K33" i="1"/>
  <c r="B34" i="1"/>
  <c r="C34" i="1"/>
  <c r="C43" i="1" s="1"/>
  <c r="C52" i="1" s="1"/>
  <c r="D34" i="1"/>
  <c r="D43" i="1" s="1"/>
  <c r="D52" i="1" s="1"/>
  <c r="E34" i="1"/>
  <c r="E43" i="1" s="1"/>
  <c r="E52" i="1" s="1"/>
  <c r="F34" i="1"/>
  <c r="F43" i="1" s="1"/>
  <c r="F52" i="1" s="1"/>
  <c r="G34" i="1"/>
  <c r="H34" i="1"/>
  <c r="I34" i="1"/>
  <c r="J34" i="1"/>
  <c r="K34" i="1"/>
  <c r="K43" i="1" s="1"/>
  <c r="K52" i="1" s="1"/>
  <c r="B35" i="1"/>
  <c r="B44" i="1" s="1"/>
  <c r="B53" i="1" s="1"/>
  <c r="C35" i="1"/>
  <c r="C44" i="1" s="1"/>
  <c r="C53" i="1" s="1"/>
  <c r="D35" i="1"/>
  <c r="D44" i="1" s="1"/>
  <c r="D53" i="1" s="1"/>
  <c r="C62" i="1" s="1"/>
  <c r="E35" i="1"/>
  <c r="F35" i="1"/>
  <c r="G35" i="1"/>
  <c r="H35" i="1"/>
  <c r="I35" i="1"/>
  <c r="I44" i="1" s="1"/>
  <c r="I53" i="1" s="1"/>
  <c r="J35" i="1"/>
  <c r="J44" i="1" s="1"/>
  <c r="J53" i="1" s="1"/>
  <c r="K35" i="1"/>
  <c r="K44" i="1" s="1"/>
  <c r="K53" i="1" s="1"/>
  <c r="B36" i="1"/>
  <c r="B45" i="1" s="1"/>
  <c r="B54" i="1" s="1"/>
  <c r="C60" i="1" s="1"/>
  <c r="C36" i="1"/>
  <c r="D36" i="1"/>
  <c r="E36" i="1"/>
  <c r="F36" i="1"/>
  <c r="G36" i="1"/>
  <c r="G45" i="1" s="1"/>
  <c r="G54" i="1" s="1"/>
  <c r="H36" i="1"/>
  <c r="H45" i="1" s="1"/>
  <c r="H54" i="1" s="1"/>
  <c r="I36" i="1"/>
  <c r="I45" i="1" s="1"/>
  <c r="I54" i="1" s="1"/>
  <c r="J36" i="1"/>
  <c r="J45" i="1" s="1"/>
  <c r="J54" i="1" s="1"/>
  <c r="K36" i="1"/>
  <c r="B37" i="1"/>
  <c r="C37" i="1"/>
  <c r="D37" i="1"/>
  <c r="E37" i="1"/>
  <c r="E46" i="1" s="1"/>
  <c r="E55" i="1" s="1"/>
  <c r="F37" i="1"/>
  <c r="F46" i="1" s="1"/>
  <c r="F55" i="1" s="1"/>
  <c r="G37" i="1"/>
  <c r="G46" i="1" s="1"/>
  <c r="G55" i="1" s="1"/>
  <c r="H37" i="1"/>
  <c r="H46" i="1" s="1"/>
  <c r="H55" i="1" s="1"/>
  <c r="I37" i="1"/>
  <c r="J37" i="1"/>
  <c r="K37" i="1"/>
  <c r="B38" i="1"/>
  <c r="B47" i="1" s="1"/>
  <c r="B56" i="1" s="1"/>
  <c r="C38" i="1"/>
  <c r="C47" i="1" s="1"/>
  <c r="C56" i="1" s="1"/>
  <c r="D38" i="1"/>
  <c r="D47" i="1" s="1"/>
  <c r="D56" i="1" s="1"/>
  <c r="E38" i="1"/>
  <c r="E47" i="1" s="1"/>
  <c r="E56" i="1" s="1"/>
  <c r="F38" i="1"/>
  <c r="G38" i="1"/>
  <c r="H38" i="1"/>
  <c r="I38" i="1"/>
  <c r="I47" i="1" s="1"/>
  <c r="I56" i="1" s="1"/>
  <c r="J38" i="1"/>
  <c r="J47" i="1" s="1"/>
  <c r="J56" i="1" s="1"/>
  <c r="K38" i="1"/>
  <c r="K47" i="1" s="1"/>
  <c r="K56" i="1" s="1"/>
  <c r="C31" i="1"/>
  <c r="C40" i="1" s="1"/>
  <c r="C49" i="1" s="1"/>
  <c r="D31" i="1"/>
  <c r="D40" i="1" s="1"/>
  <c r="D49" i="1" s="1"/>
  <c r="E31" i="1"/>
  <c r="E40" i="1" s="1"/>
  <c r="E49" i="1" s="1"/>
  <c r="F31" i="1"/>
  <c r="F40" i="1" s="1"/>
  <c r="F49" i="1" s="1"/>
  <c r="C63" i="1" s="1"/>
  <c r="G31" i="1"/>
  <c r="H31" i="1"/>
  <c r="I31" i="1"/>
  <c r="J31" i="1"/>
  <c r="J40" i="1" s="1"/>
  <c r="J49" i="1" s="1"/>
  <c r="K31" i="1"/>
  <c r="K40" i="1" s="1"/>
  <c r="K49" i="1" s="1"/>
  <c r="M31" i="1"/>
  <c r="M40" i="1" s="1"/>
  <c r="B31" i="1"/>
  <c r="B40" i="1" s="1"/>
  <c r="B49" i="1" s="1"/>
  <c r="O21" i="1"/>
  <c r="M22" i="1"/>
  <c r="O22" i="1" s="1"/>
  <c r="E59" i="1" l="1"/>
  <c r="C64" i="1"/>
  <c r="C66" i="1"/>
  <c r="C61" i="1"/>
  <c r="M23" i="1"/>
  <c r="O23" i="1" l="1"/>
  <c r="M24" i="1"/>
  <c r="O24" i="1" l="1"/>
  <c r="M25" i="1"/>
  <c r="O25" i="1" l="1"/>
  <c r="M26" i="1"/>
  <c r="O26" i="1" l="1"/>
  <c r="M27" i="1"/>
  <c r="M28" i="1" l="1"/>
  <c r="O28" i="1" s="1"/>
  <c r="O27" i="1"/>
</calcChain>
</file>

<file path=xl/sharedStrings.xml><?xml version="1.0" encoding="utf-8"?>
<sst xmlns="http://schemas.openxmlformats.org/spreadsheetml/2006/main" count="847" uniqueCount="320">
  <si>
    <t>Measurement results</t>
  </si>
  <si>
    <t>20200829 hamster plasma plate1.skax</t>
  </si>
  <si>
    <t>8/29/2020 7:56:57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</si>
  <si>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</si>
  <si>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</si>
  <si>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</si>
  <si>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</si>
  <si>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</si>
  <si>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</si>
  <si>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</si>
  <si>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</si>
  <si>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</si>
  <si>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</si>
  <si>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</si>
  <si>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</si>
  <si>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</si>
  <si>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</si>
  <si>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</si>
  <si>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Un0009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</si>
  <si>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</si>
  <si>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</si>
  <si>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</si>
  <si>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</si>
  <si>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</si>
  <si>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</si>
  <si>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</si>
  <si>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</si>
  <si>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Un0081</t>
  </si>
  <si>
    <t>Un0002</t>
  </si>
  <si>
    <t>Un0010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</si>
  <si>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</si>
  <si>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</si>
  <si>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</si>
  <si>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</si>
  <si>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</si>
  <si>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</si>
  <si>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</si>
  <si>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</si>
  <si>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Un0082</t>
  </si>
  <si>
    <t>Un0003</t>
  </si>
  <si>
    <t>Un0011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</si>
  <si>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</si>
  <si>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</si>
  <si>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</si>
  <si>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</si>
  <si>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</si>
  <si>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</si>
  <si>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</si>
  <si>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</si>
  <si>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Un0083</t>
  </si>
  <si>
    <t>Un0004</t>
  </si>
  <si>
    <t>Un0012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</si>
  <si>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</si>
  <si>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</si>
  <si>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</si>
  <si>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</si>
  <si>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</si>
  <si>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</si>
  <si>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</si>
  <si>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</si>
  <si>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Un0084</t>
  </si>
  <si>
    <t>Un0005</t>
  </si>
  <si>
    <t>Un0013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</si>
  <si>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</si>
  <si>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</si>
  <si>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</si>
  <si>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</si>
  <si>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</si>
  <si>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</si>
  <si>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</si>
  <si>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</si>
  <si>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Un0085</t>
  </si>
  <si>
    <t>Un0006</t>
  </si>
  <si>
    <t>Un0014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</si>
  <si>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</si>
  <si>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</si>
  <si>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</si>
  <si>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</si>
  <si>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</si>
  <si>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</si>
  <si>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</si>
  <si>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</si>
  <si>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Un0086</t>
  </si>
  <si>
    <t>Un0007</t>
  </si>
  <si>
    <t>Un0015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</si>
  <si>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</si>
  <si>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</si>
  <si>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</si>
  <si>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</si>
  <si>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</si>
  <si>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</si>
  <si>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</si>
  <si>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</si>
  <si>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Un0087</t>
  </si>
  <si>
    <t>Un0008</t>
  </si>
  <si>
    <t>Un0016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</si>
  <si>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</si>
  <si>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</si>
  <si>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</si>
  <si>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</si>
  <si>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</si>
  <si>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</si>
  <si>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</si>
  <si>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</si>
  <si>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Un0088</t>
  </si>
  <si>
    <t>Autoloading range A1 - M28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</si>
  <si>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</si>
  <si>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</si>
  <si>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</si>
  <si>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</si>
  <si>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</si>
  <si>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</si>
  <si>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</si>
  <si>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</si>
  <si>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</si>
  <si>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</si>
  <si>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</si>
  <si>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</si>
  <si>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</si>
  <si>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</si>
  <si>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</si>
  <si>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</si>
  <si>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</si>
  <si>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</si>
  <si>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</si>
  <si>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</si>
  <si>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</si>
  <si>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</si>
  <si>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</si>
  <si>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</si>
  <si>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</si>
  <si>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</si>
  <si>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</si>
  <si>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</si>
  <si>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</si>
  <si>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</si>
  <si>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</si>
  <si>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</si>
  <si>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</si>
  <si>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</si>
  <si>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</si>
  <si>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</si>
  <si>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</si>
  <si>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</si>
  <si>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</si>
  <si>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</si>
  <si>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</si>
  <si>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</si>
  <si>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</si>
  <si>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</si>
  <si>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</si>
  <si>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</si>
  <si>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</si>
  <si>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</si>
  <si>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</si>
  <si>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</si>
  <si>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</si>
  <si>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</si>
  <si>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</si>
  <si>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</si>
  <si>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</si>
  <si>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</si>
  <si>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</si>
  <si>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</si>
  <si>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</si>
  <si>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</si>
  <si>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</si>
  <si>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</si>
  <si>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</si>
  <si>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</si>
  <si>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</si>
  <si>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</si>
  <si>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</si>
  <si>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</si>
  <si>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</si>
  <si>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</si>
  <si>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</si>
  <si>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</si>
  <si>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</si>
  <si>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</si>
  <si>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</si>
  <si>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</si>
  <si>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</si>
  <si>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</si>
  <si>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</si>
  <si>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</si>
  <si>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</si>
  <si>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</si>
  <si>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</si>
  <si>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</si>
  <si>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</si>
  <si>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</si>
  <si>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</si>
  <si>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</si>
  <si>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</si>
  <si>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</si>
  <si>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</si>
  <si>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</si>
  <si>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</si>
  <si>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</si>
  <si>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</si>
  <si>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</si>
  <si>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</si>
  <si>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</si>
  <si>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</si>
  <si>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</si>
  <si>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</si>
  <si>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</si>
  <si>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</si>
  <si>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</si>
  <si>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</si>
  <si>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</si>
  <si>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</si>
  <si>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</si>
  <si>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</si>
  <si>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</si>
  <si>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</si>
  <si>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</si>
  <si>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</si>
  <si>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</si>
  <si>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</si>
  <si>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</si>
  <si>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</si>
  <si>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</si>
  <si>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</si>
  <si>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</si>
  <si>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</si>
  <si>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</si>
  <si>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</si>
  <si>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</si>
  <si>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</si>
  <si>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</si>
  <si>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</si>
  <si>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</si>
  <si>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</si>
  <si>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</si>
  <si>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</si>
  <si>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</si>
  <si>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</si>
  <si>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</si>
  <si>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</si>
  <si>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</si>
  <si>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</si>
  <si>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</si>
  <si>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</si>
  <si>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</si>
  <si>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</si>
  <si>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</si>
  <si>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</si>
  <si>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</si>
  <si>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20200829 hamster plasma plate1.skax started</t>
  </si>
  <si>
    <t>Temperature</t>
  </si>
  <si>
    <t>23.2°C</t>
  </si>
  <si>
    <t>Step Absorbance 1 started</t>
  </si>
  <si>
    <t>8/29/2020 7:57:09 PM</t>
  </si>
  <si>
    <t>8/29/2020 7:57:22 PM</t>
  </si>
  <si>
    <t>Step Absorbance 1 ended</t>
  </si>
  <si>
    <t>8/29/2020 7:57:33 PM</t>
  </si>
  <si>
    <t>Session 20200829 hamster plasma plate1.skax ended</t>
  </si>
  <si>
    <t>Plate template</t>
  </si>
  <si>
    <t>ANSI/SBS Standard, 96-well</t>
  </si>
  <si>
    <t>1:1</t>
  </si>
  <si>
    <t>6-1 D0 1:100</t>
  </si>
  <si>
    <t>6-1 D0 1:500</t>
  </si>
  <si>
    <t>6-1 D0 1:2500</t>
  </si>
  <si>
    <t>6-1 D0 1:12500</t>
  </si>
  <si>
    <t>6-2 D0 1:100</t>
  </si>
  <si>
    <t>6-2 D0 1:500</t>
  </si>
  <si>
    <t>6-2 D0 1:2500</t>
  </si>
  <si>
    <t>6-2 D0 1:12500</t>
  </si>
  <si>
    <t>6-3 D0 1:100</t>
  </si>
  <si>
    <t>6-3 D0 1:500</t>
  </si>
  <si>
    <t>6-3 D0 1:2500</t>
  </si>
  <si>
    <t>6-3 D0 1:12500</t>
  </si>
  <si>
    <t>7-1 D0 1:100</t>
  </si>
  <si>
    <t>7-1 D0 1:500</t>
  </si>
  <si>
    <t>7-1 D0 1:2500</t>
  </si>
  <si>
    <t>7-1 D0 1:12500</t>
  </si>
  <si>
    <t>7-2 D0 1:100</t>
  </si>
  <si>
    <t>7-2 D0 1:500</t>
  </si>
  <si>
    <t>7-2 D0 1:2500</t>
  </si>
  <si>
    <t>7-2 D0 1:12500</t>
  </si>
  <si>
    <t>7-3 D0 1:100</t>
  </si>
  <si>
    <t>7-3 D0 1:500</t>
  </si>
  <si>
    <t>7-3 D0 1:2500</t>
  </si>
  <si>
    <t>7-3 D0 1:12500</t>
  </si>
  <si>
    <t>1-1 D0 1:100</t>
  </si>
  <si>
    <t>1-1 D0 1:500</t>
  </si>
  <si>
    <t>1-1 D0 1:2500</t>
  </si>
  <si>
    <t>1-1 D0 1:12500</t>
  </si>
  <si>
    <t>1-2 D0 1:100</t>
  </si>
  <si>
    <t>1-2 D0 1:500</t>
  </si>
  <si>
    <t>1-2 D0 1:2500</t>
  </si>
  <si>
    <t>1-2 D0 1:12500</t>
  </si>
  <si>
    <t>1-1 D4 1:100</t>
  </si>
  <si>
    <t>1-1 D4 1:500</t>
  </si>
  <si>
    <t>1-1 D4 1:2500</t>
  </si>
  <si>
    <t>1-1 D4 1:20</t>
  </si>
  <si>
    <t>1-2 D4 1:20</t>
  </si>
  <si>
    <t>1-2 D4 1:100</t>
  </si>
  <si>
    <t>1-2 D4 1:500</t>
  </si>
  <si>
    <t>1-2 D4 1:2500</t>
  </si>
  <si>
    <t>standard</t>
  </si>
  <si>
    <t>ug/ml</t>
  </si>
  <si>
    <t>log conc.</t>
  </si>
  <si>
    <t>OD450</t>
  </si>
  <si>
    <t>Day0</t>
  </si>
  <si>
    <t>6-1</t>
  </si>
  <si>
    <t>6-2</t>
  </si>
  <si>
    <t>6-3</t>
  </si>
  <si>
    <t>7-1</t>
  </si>
  <si>
    <t>7-2</t>
  </si>
  <si>
    <t>1-1</t>
  </si>
  <si>
    <t>1-2</t>
  </si>
  <si>
    <t>Day4</t>
  </si>
  <si>
    <t>7-3</t>
  </si>
  <si>
    <t>G6+1</t>
  </si>
  <si>
    <r>
      <t>25.04</t>
    </r>
    <r>
      <rPr>
        <sz val="10"/>
        <rFont val="Calibri"/>
        <family val="2"/>
      </rPr>
      <t>±</t>
    </r>
    <r>
      <rPr>
        <sz val="10"/>
        <rFont val="Arial"/>
        <family val="2"/>
      </rPr>
      <t>19.94</t>
    </r>
  </si>
  <si>
    <t>G7</t>
  </si>
  <si>
    <r>
      <t>10.86</t>
    </r>
    <r>
      <rPr>
        <sz val="10"/>
        <rFont val="Calibri"/>
        <family val="2"/>
      </rPr>
      <t>±</t>
    </r>
    <r>
      <rPr>
        <sz val="10"/>
        <rFont val="Arial"/>
        <family val="2"/>
      </rPr>
      <t>4.41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</si>
</sst>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/>
    <xf numFmtId="49" fontId="4" fillId="0" borderId="0" xfId="0" applyNumberFormat="1" applyFont="1"/>
    <xf numFmtId="2" fontId="4" fillId="0" borderId="0" xfId="0" applyNumberFormat="1" applyFont="1"/>
    <xf numFmtId="0" fontId="4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104461942257199"/>
                  <c:y val="5.321637426900579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'Absorbance 1_01'!$O$24:$O$28</c:f>
              <c:numCache>
                <c:formatCode>General</c:formatCode>
                <c:ptCount val="5"/>
                <c:pt idx="0">
                  <c:v>9.691001300805642E-2</c:v>
                </c:pt>
                <c:pt idx="1">
                  <c:v>-0.20411998265592479</c:v>
                </c:pt>
                <c:pt idx="2">
                  <c:v>-0.50514997831990593</c:v>
                </c:pt>
                <c:pt idx="3">
                  <c:v>-0.80617997398388719</c:v>
                </c:pt>
                <c:pt idx="4">
                  <c:v>-1.1072099696478683</c:v>
                </c:pt>
              </c:numCache>
            </c:numRef>
          </c:xVal>
          <c:yVal>
            <c:numRef>
              <c:f>'Absorbance 1_01'!$P$24:$P$28</c:f>
              <c:numCache>
                <c:formatCode>0.0000</c:formatCode>
                <c:ptCount val="5"/>
                <c:pt idx="0">
                  <c:v>2.4119000000000002</c:v>
                </c:pt>
                <c:pt idx="1">
                  <c:v>2.2342</c:v>
                </c:pt>
                <c:pt idx="2">
                  <c:v>1.6819999999999999</c:v>
                </c:pt>
                <c:pt idx="3">
                  <c:v>0.74099999999999999</c:v>
                </c:pt>
                <c:pt idx="4">
                  <c:v>0.4647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46-49B6-8246-2A8BE5E34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23901696"/>
        <c:axId val="-327107088"/>
      </c:scatterChart>
      <c:valAx>
        <c:axId val="-3239016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27107088"/>
        <c:crosses val="autoZero"/>
        <c:crossBetween val="midCat"/>
      </c:valAx>
      <c:valAx>
        <c:axId val="-327107088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2390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6482939632502E-2"/>
          <c:y val="0.21337962962963"/>
          <c:w val="0.87694685039370102"/>
          <c:h val="0.70005431612715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'Absorbance 1_01'!$P$20</c:f>
              <c:strCache>
                <c:ptCount val="1"/>
                <c:pt idx="0">
                  <c:v>OD450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'Absorbance 1_01'!$M$21:$M$28</c:f>
              <c:numCache>
                <c:formatCode>General</c:formatCode>
                <c:ptCount val="8"/>
                <c:pt idx="0">
                  <c:v>10</c:v>
                </c:pt>
                <c:pt idx="1">
                  <c:v>5</c:v>
                </c:pt>
                <c:pt idx="2">
                  <c:v>2.5</c:v>
                </c:pt>
                <c:pt idx="3">
                  <c:v>1.25</c:v>
                </c:pt>
                <c:pt idx="4">
                  <c:v>0.625</c:v>
                </c:pt>
                <c:pt idx="5">
                  <c:v>0.3125</c:v>
                </c:pt>
                <c:pt idx="6">
                  <c:v>0.15625</c:v>
                </c:pt>
                <c:pt idx="7">
                  <c:v>7.8125E-2</c:v>
                </c:pt>
              </c:numCache>
            </c:numRef>
          </c:xVal>
          <c:yVal>
            <c:numRef>
              <c:f>'Absorbance 1_01'!$P$21:$P$28</c:f>
              <c:numCache>
                <c:formatCode>0.0000</c:formatCode>
                <c:ptCount val="8"/>
                <c:pt idx="0">
                  <c:v>2.6291000000000002</c:v>
                </c:pt>
                <c:pt idx="1">
                  <c:v>2.6053999999999999</c:v>
                </c:pt>
                <c:pt idx="2">
                  <c:v>2.6478000000000002</c:v>
                </c:pt>
                <c:pt idx="3">
                  <c:v>2.4119000000000002</c:v>
                </c:pt>
                <c:pt idx="4">
                  <c:v>2.2342</c:v>
                </c:pt>
                <c:pt idx="5">
                  <c:v>1.6819999999999999</c:v>
                </c:pt>
                <c:pt idx="6">
                  <c:v>0.74099999999999999</c:v>
                </c:pt>
                <c:pt idx="7">
                  <c:v>0.4647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00-49B5-BA0E-5270FF55D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16274544"/>
        <c:axId val="-316129440"/>
      </c:scatterChart>
      <c:valAx>
        <c:axId val="-31627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6129440"/>
        <c:crosses val="autoZero"/>
        <c:crossBetween val="midCat"/>
      </c:valAx>
      <c:valAx>
        <c:axId val="-3161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627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203200</xdr:colOff>
      <xdr:row>7</xdr:row>
      <xdr:rowOff>63500</xdr:rowOff>
    </xdr:from>
    <xdr:to>
      <xdr:col>16</xdr:col>
      <xdr:colOff>381000</xdr:colOff>
      <xdr:row>18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184150</xdr:colOff>
      <xdr:row>29</xdr:row>
      <xdr:rowOff>95250</xdr:rowOff>
    </xdr:from>
    <xdr:to>
      <xdr:col>20</xdr:col>
      <xdr:colOff>565150</xdr:colOff>
      <xdr:row>43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bsorbance 1_01"/>
  <dimension ref="A1:P72"/>
  <sheetViews>
    <sheetView tabSelected="1" topLeftCell="A54" workbookViewId="0">
      <selection activeCell="E69" sqref="E69"/>
    </sheetView>
  </sheetViews>
  <sheetFormatPr defaultColWidth="9.1796875" defaultRowHeight="15" customHeight="1" x14ac:dyDescent="0.25"/>
  <cols>
    <col min="1" max="1" width="9" customWidth="1"/>
    <col min="2" max="3" width="13.453125" customWidth="1"/>
    <col min="4" max="4" width="13.1796875" customWidth="1"/>
    <col min="5" max="5" width="13.36328125" customWidth="1"/>
    <col min="6" max="6" width="13.81640625" customWidth="1"/>
    <col min="7" max="8" width="13.453125" customWidth="1"/>
    <col min="9" max="9" width="13.1796875" customWidth="1"/>
    <col min="10" max="10" width="12.36328125" customWidth="1"/>
    <col min="11" max="11" width="12.453125" customWidth="1"/>
    <col min="12" max="12" width="4.1796875" customWidth="1"/>
    <col min="13" max="13" width="8.81640625" customWidth="1"/>
  </cols>
  <sheetData>
    <row r="1" spans="1:13" ht="15" customHeight="1" x14ac:dyDescent="0.25">
      <c r="A1" t="s">
        <v>0</v>
      </c>
    </row>
    <row r="2" spans="1:13" ht="15" customHeight="1" x14ac:dyDescent="0.25">
      <c r="A2" t="s">
        <v>1</v>
      </c>
    </row>
    <row r="3" spans="1:13" ht="15" customHeight="1" x14ac:dyDescent="0.25">
      <c r="A3" t="s">
        <v>2</v>
      </c>
    </row>
    <row r="4" spans="1:13" ht="15" customHeight="1" x14ac:dyDescent="0.25">
      <c r="A4" t="s">
        <v>3</v>
      </c>
    </row>
    <row r="5" spans="1:13" ht="15" customHeight="1" x14ac:dyDescent="0.25">
      <c r="A5" t="s">
        <v>4</v>
      </c>
    </row>
    <row r="6" spans="1:13" ht="15" customHeight="1" x14ac:dyDescent="0.25">
      <c r="A6" t="s">
        <v>5</v>
      </c>
    </row>
    <row r="7" spans="1:13" ht="15" customHeight="1" x14ac:dyDescent="0.25">
      <c r="A7" t="s">
        <v>3</v>
      </c>
    </row>
    <row r="8" spans="1:13" ht="15" customHeight="1" x14ac:dyDescent="0.25">
      <c r="A8" t="s">
        <v>6</v>
      </c>
    </row>
    <row r="9" spans="1:13" ht="15" customHeight="1" x14ac:dyDescent="0.25">
      <c r="A9" t="s">
        <v>3</v>
      </c>
    </row>
    <row r="10" spans="1:13" ht="15" customHeight="1" x14ac:dyDescent="0.2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25">
      <c r="A11" t="s">
        <v>8</v>
      </c>
      <c r="B11" s="2">
        <v>1.3097000000000001</v>
      </c>
      <c r="C11" s="2">
        <v>1.4252</v>
      </c>
      <c r="D11" s="2">
        <v>4.6600000000000003E-2</v>
      </c>
      <c r="E11" s="2">
        <v>4.7500000000000001E-2</v>
      </c>
      <c r="F11" s="2">
        <v>0.76549999999999996</v>
      </c>
      <c r="G11" s="2">
        <v>0.83799999999999997</v>
      </c>
      <c r="H11" s="2">
        <v>0.1603</v>
      </c>
      <c r="I11" s="2">
        <v>0.1326</v>
      </c>
      <c r="J11" s="2">
        <v>1.1129</v>
      </c>
      <c r="K11" s="2">
        <v>0.80069999999999997</v>
      </c>
      <c r="M11" s="2">
        <v>2.6291000000000002</v>
      </c>
    </row>
    <row r="12" spans="1:13" ht="15" customHeight="1" x14ac:dyDescent="0.25">
      <c r="A12" t="s">
        <v>9</v>
      </c>
      <c r="B12" s="2">
        <v>0.53580000000000005</v>
      </c>
      <c r="C12" s="2">
        <v>0.55730000000000002</v>
      </c>
      <c r="D12" s="2">
        <v>4.5199999999999997E-2</v>
      </c>
      <c r="E12" s="2">
        <v>4.5999999999999999E-2</v>
      </c>
      <c r="F12" s="2">
        <v>0.32279999999999998</v>
      </c>
      <c r="G12" s="2">
        <v>0.34429999999999999</v>
      </c>
      <c r="H12" s="2">
        <v>0.09</v>
      </c>
      <c r="I12" s="2">
        <v>6.9599999999999995E-2</v>
      </c>
      <c r="J12" s="2">
        <v>0.39889999999999998</v>
      </c>
      <c r="K12" s="2">
        <v>0.41310000000000002</v>
      </c>
      <c r="M12" s="2">
        <v>2.6053999999999999</v>
      </c>
    </row>
    <row r="13" spans="1:13" ht="15" customHeight="1" x14ac:dyDescent="0.25">
      <c r="A13" t="s">
        <v>10</v>
      </c>
      <c r="B13" s="2">
        <v>0.21279999999999999</v>
      </c>
      <c r="C13" s="2">
        <v>0.15690000000000001</v>
      </c>
      <c r="D13" s="2">
        <v>4.9200000000000001E-2</v>
      </c>
      <c r="E13" s="2">
        <v>4.24E-2</v>
      </c>
      <c r="F13" s="2">
        <v>0.121</v>
      </c>
      <c r="G13" s="2">
        <v>0.11899999999999999</v>
      </c>
      <c r="H13" s="2">
        <v>4.8399999999999999E-2</v>
      </c>
      <c r="I13" s="2">
        <v>4.9799999999999997E-2</v>
      </c>
      <c r="J13" s="2">
        <v>0.14249999999999999</v>
      </c>
      <c r="K13" s="2">
        <v>0.1338</v>
      </c>
      <c r="M13" s="2">
        <v>2.6478000000000002</v>
      </c>
    </row>
    <row r="14" spans="1:13" ht="15" customHeight="1" x14ac:dyDescent="0.25">
      <c r="A14" t="s">
        <v>11</v>
      </c>
      <c r="B14" s="2">
        <v>0.1191</v>
      </c>
      <c r="C14" s="2">
        <v>8.2699999999999996E-2</v>
      </c>
      <c r="D14" s="2">
        <v>4.82E-2</v>
      </c>
      <c r="E14" s="2">
        <v>4.3900000000000002E-2</v>
      </c>
      <c r="F14" s="2">
        <v>3.5000000000000003E-2</v>
      </c>
      <c r="G14" s="2">
        <v>6.7100000000000007E-2</v>
      </c>
      <c r="H14" s="2">
        <v>4.1200000000000001E-2</v>
      </c>
      <c r="I14" s="2">
        <v>4.2200000000000001E-2</v>
      </c>
      <c r="J14" s="2">
        <v>6.4600000000000005E-2</v>
      </c>
      <c r="K14" s="2">
        <v>6.0699999999999997E-2</v>
      </c>
      <c r="M14" s="2">
        <v>2.4119000000000002</v>
      </c>
    </row>
    <row r="15" spans="1:13" ht="15" customHeight="1" x14ac:dyDescent="0.25">
      <c r="A15" t="s">
        <v>12</v>
      </c>
      <c r="B15" s="2">
        <v>1.7801</v>
      </c>
      <c r="C15" s="2">
        <v>1.7826</v>
      </c>
      <c r="D15" s="2">
        <v>1.0649999999999999</v>
      </c>
      <c r="E15" s="2">
        <v>0.80220000000000002</v>
      </c>
      <c r="F15" s="2">
        <v>5.3400000000000003E-2</v>
      </c>
      <c r="G15" s="2">
        <v>4.6199999999999998E-2</v>
      </c>
      <c r="H15" s="2">
        <v>1.8306</v>
      </c>
      <c r="I15" s="2">
        <v>1.8379000000000001</v>
      </c>
      <c r="J15" s="2">
        <v>2.6095999999999999</v>
      </c>
      <c r="K15" s="2">
        <v>2.6701000000000001</v>
      </c>
      <c r="M15" s="2">
        <v>2.2342</v>
      </c>
    </row>
    <row r="16" spans="1:13" ht="15" customHeight="1" x14ac:dyDescent="0.25">
      <c r="A16" t="s">
        <v>13</v>
      </c>
      <c r="B16" s="2">
        <v>0.4864</v>
      </c>
      <c r="C16" s="2">
        <v>0.57310000000000005</v>
      </c>
      <c r="D16" s="2">
        <v>0.21579999999999999</v>
      </c>
      <c r="E16" s="2">
        <v>0.2452</v>
      </c>
      <c r="F16" s="2">
        <v>3.8199999999999998E-2</v>
      </c>
      <c r="G16" s="2">
        <v>3.5299999999999998E-2</v>
      </c>
      <c r="H16" s="2">
        <v>0.59440000000000004</v>
      </c>
      <c r="I16" s="2">
        <v>0.67010000000000003</v>
      </c>
      <c r="J16" s="2">
        <v>1.7371000000000001</v>
      </c>
      <c r="K16" s="2">
        <v>1.8306</v>
      </c>
      <c r="M16" s="2">
        <v>1.6819999999999999</v>
      </c>
    </row>
    <row r="17" spans="1:16" ht="15" customHeight="1" x14ac:dyDescent="0.25">
      <c r="A17" t="s">
        <v>14</v>
      </c>
      <c r="B17" s="2">
        <v>0.1429</v>
      </c>
      <c r="C17" s="2">
        <v>0.14949999999999999</v>
      </c>
      <c r="D17" s="2">
        <v>8.48E-2</v>
      </c>
      <c r="E17" s="2">
        <v>8.9399999999999993E-2</v>
      </c>
      <c r="F17" s="2">
        <v>5.1700000000000003E-2</v>
      </c>
      <c r="G17" s="2">
        <v>4.9799999999999997E-2</v>
      </c>
      <c r="H17" s="2">
        <v>0.18099999999999999</v>
      </c>
      <c r="I17" s="2">
        <v>0.20610000000000001</v>
      </c>
      <c r="J17" s="2">
        <v>0.55179999999999996</v>
      </c>
      <c r="K17" s="2">
        <v>0.48970000000000002</v>
      </c>
      <c r="M17" s="2">
        <v>0.74099999999999999</v>
      </c>
    </row>
    <row r="18" spans="1:16" ht="15" customHeight="1" x14ac:dyDescent="0.25">
      <c r="A18" t="s">
        <v>15</v>
      </c>
      <c r="B18" s="2">
        <v>8.1199999999999994E-2</v>
      </c>
      <c r="C18" s="2">
        <v>6.4199999999999993E-2</v>
      </c>
      <c r="D18" s="2">
        <v>5.3600000000000002E-2</v>
      </c>
      <c r="E18" s="2">
        <v>4.9599999999999998E-2</v>
      </c>
      <c r="F18" s="2">
        <v>4.6699999999999998E-2</v>
      </c>
      <c r="G18" s="2">
        <v>5.7700000000000001E-2</v>
      </c>
      <c r="H18" s="2">
        <v>7.4399999999999994E-2</v>
      </c>
      <c r="I18" s="2">
        <v>0.1028</v>
      </c>
      <c r="J18" s="2">
        <v>0.15210000000000001</v>
      </c>
      <c r="K18" s="2">
        <v>0.1749</v>
      </c>
      <c r="M18" s="2">
        <v>0.4647</v>
      </c>
    </row>
    <row r="20" spans="1:16" ht="15" customHeight="1" x14ac:dyDescent="0.2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 t="s">
        <v>302</v>
      </c>
      <c r="O20" s="12" t="s">
        <v>304</v>
      </c>
      <c r="P20" s="12" t="s">
        <v>305</v>
      </c>
    </row>
    <row r="21" spans="1:16" ht="15" customHeight="1" x14ac:dyDescent="0.25">
      <c r="A21" t="s">
        <v>8</v>
      </c>
      <c r="B21" t="s">
        <v>262</v>
      </c>
      <c r="C21" s="3" t="s">
        <v>262</v>
      </c>
      <c r="D21" s="3" t="s">
        <v>270</v>
      </c>
      <c r="E21" s="3" t="s">
        <v>270</v>
      </c>
      <c r="F21" s="3" t="s">
        <v>278</v>
      </c>
      <c r="G21" s="3" t="s">
        <v>278</v>
      </c>
      <c r="H21" s="3" t="s">
        <v>286</v>
      </c>
      <c r="I21" s="3" t="s">
        <v>286</v>
      </c>
      <c r="J21" s="3" t="s">
        <v>297</v>
      </c>
      <c r="K21" s="3" t="s">
        <v>297</v>
      </c>
      <c r="M21">
        <v>10</v>
      </c>
      <c r="N21" t="s">
        <v>303</v>
      </c>
      <c r="O21">
        <f>LOG10(M21)</f>
        <v>1</v>
      </c>
      <c r="P21" s="2">
        <v>2.6291000000000002</v>
      </c>
    </row>
    <row r="22" spans="1:16" ht="15" customHeight="1" x14ac:dyDescent="0.25">
      <c r="A22" t="s">
        <v>9</v>
      </c>
      <c r="B22" s="3" t="s">
        <v>263</v>
      </c>
      <c r="C22" s="3" t="s">
        <v>263</v>
      </c>
      <c r="D22" s="3" t="s">
        <v>271</v>
      </c>
      <c r="E22" s="3" t="s">
        <v>271</v>
      </c>
      <c r="F22" s="3" t="s">
        <v>279</v>
      </c>
      <c r="G22" s="3" t="s">
        <v>279</v>
      </c>
      <c r="H22" s="3" t="s">
        <v>287</v>
      </c>
      <c r="I22" s="3" t="s">
        <v>287</v>
      </c>
      <c r="J22" s="3" t="s">
        <v>294</v>
      </c>
      <c r="K22" s="3" t="s">
        <v>294</v>
      </c>
      <c r="M22">
        <f>M21/2</f>
        <v>5</v>
      </c>
      <c r="O22" s="12">
        <f t="shared" ref="O22:O28" si="0">LOG10(M22)</f>
        <v>0.69897000433601886</v>
      </c>
      <c r="P22" s="2">
        <v>2.6053999999999999</v>
      </c>
    </row>
    <row r="23" spans="1:16" ht="15" customHeight="1" x14ac:dyDescent="0.25">
      <c r="A23" t="s">
        <v>10</v>
      </c>
      <c r="B23" s="3" t="s">
        <v>264</v>
      </c>
      <c r="C23" s="3" t="s">
        <v>264</v>
      </c>
      <c r="D23" s="3" t="s">
        <v>272</v>
      </c>
      <c r="E23" s="3" t="s">
        <v>272</v>
      </c>
      <c r="F23" s="3" t="s">
        <v>280</v>
      </c>
      <c r="G23" s="3" t="s">
        <v>280</v>
      </c>
      <c r="H23" s="3" t="s">
        <v>288</v>
      </c>
      <c r="I23" s="3" t="s">
        <v>288</v>
      </c>
      <c r="J23" s="3" t="s">
        <v>295</v>
      </c>
      <c r="K23" s="3" t="s">
        <v>295</v>
      </c>
      <c r="M23" s="3">
        <f t="shared" ref="M23:M28" si="1">M22/2</f>
        <v>2.5</v>
      </c>
      <c r="O23" s="12">
        <f t="shared" si="0"/>
        <v>0.3979400086720376</v>
      </c>
      <c r="P23" s="2">
        <v>2.6478000000000002</v>
      </c>
    </row>
    <row r="24" spans="1:16" ht="15" customHeight="1" x14ac:dyDescent="0.25">
      <c r="A24" t="s">
        <v>11</v>
      </c>
      <c r="B24" s="3" t="s">
        <v>265</v>
      </c>
      <c r="C24" s="3" t="s">
        <v>265</v>
      </c>
      <c r="D24" s="3" t="s">
        <v>273</v>
      </c>
      <c r="E24" s="3" t="s">
        <v>273</v>
      </c>
      <c r="F24" s="3" t="s">
        <v>281</v>
      </c>
      <c r="G24" s="3" t="s">
        <v>281</v>
      </c>
      <c r="H24" s="3" t="s">
        <v>289</v>
      </c>
      <c r="I24" s="3" t="s">
        <v>289</v>
      </c>
      <c r="J24" s="3" t="s">
        <v>296</v>
      </c>
      <c r="K24" s="3" t="s">
        <v>296</v>
      </c>
      <c r="M24" s="3">
        <f t="shared" si="1"/>
        <v>1.25</v>
      </c>
      <c r="O24" s="12">
        <f t="shared" si="0"/>
        <v>9.691001300805642E-2</v>
      </c>
      <c r="P24" s="2">
        <v>2.4119000000000002</v>
      </c>
    </row>
    <row r="25" spans="1:16" ht="15" customHeight="1" x14ac:dyDescent="0.25">
      <c r="A25" t="s">
        <v>12</v>
      </c>
      <c r="B25" s="3" t="s">
        <v>266</v>
      </c>
      <c r="C25" s="3" t="s">
        <v>266</v>
      </c>
      <c r="D25" s="3" t="s">
        <v>274</v>
      </c>
      <c r="E25" s="3" t="s">
        <v>274</v>
      </c>
      <c r="F25" s="3" t="s">
        <v>282</v>
      </c>
      <c r="G25" s="3" t="s">
        <v>282</v>
      </c>
      <c r="H25" s="3" t="s">
        <v>290</v>
      </c>
      <c r="I25" s="3" t="s">
        <v>290</v>
      </c>
      <c r="J25" s="3" t="s">
        <v>298</v>
      </c>
      <c r="K25" s="3" t="s">
        <v>298</v>
      </c>
      <c r="M25" s="3">
        <f t="shared" si="1"/>
        <v>0.625</v>
      </c>
      <c r="O25" s="12">
        <f t="shared" si="0"/>
        <v>-0.20411998265592479</v>
      </c>
      <c r="P25" s="2">
        <v>2.2342</v>
      </c>
    </row>
    <row r="26" spans="1:16" ht="15" customHeight="1" x14ac:dyDescent="0.25">
      <c r="A26" t="s">
        <v>13</v>
      </c>
      <c r="B26" s="3" t="s">
        <v>267</v>
      </c>
      <c r="C26" s="3" t="s">
        <v>267</v>
      </c>
      <c r="D26" s="3" t="s">
        <v>275</v>
      </c>
      <c r="E26" s="3" t="s">
        <v>275</v>
      </c>
      <c r="F26" s="3" t="s">
        <v>283</v>
      </c>
      <c r="G26" s="3" t="s">
        <v>283</v>
      </c>
      <c r="H26" s="3" t="s">
        <v>291</v>
      </c>
      <c r="I26" s="3" t="s">
        <v>291</v>
      </c>
      <c r="J26" s="3" t="s">
        <v>299</v>
      </c>
      <c r="K26" s="3" t="s">
        <v>299</v>
      </c>
      <c r="M26" s="3">
        <f t="shared" si="1"/>
        <v>0.3125</v>
      </c>
      <c r="O26" s="12">
        <f t="shared" si="0"/>
        <v>-0.50514997831990593</v>
      </c>
      <c r="P26" s="2">
        <v>1.6819999999999999</v>
      </c>
    </row>
    <row r="27" spans="1:16" ht="15" customHeight="1" x14ac:dyDescent="0.25">
      <c r="A27" t="s">
        <v>14</v>
      </c>
      <c r="B27" s="3" t="s">
        <v>268</v>
      </c>
      <c r="C27" s="3" t="s">
        <v>268</v>
      </c>
      <c r="D27" s="3" t="s">
        <v>276</v>
      </c>
      <c r="E27" s="3" t="s">
        <v>276</v>
      </c>
      <c r="F27" s="3" t="s">
        <v>284</v>
      </c>
      <c r="G27" s="3" t="s">
        <v>284</v>
      </c>
      <c r="H27" s="3" t="s">
        <v>292</v>
      </c>
      <c r="I27" s="3" t="s">
        <v>292</v>
      </c>
      <c r="J27" s="3" t="s">
        <v>300</v>
      </c>
      <c r="K27" s="3" t="s">
        <v>300</v>
      </c>
      <c r="M27" s="3">
        <f t="shared" si="1"/>
        <v>0.15625</v>
      </c>
      <c r="O27" s="12">
        <f t="shared" si="0"/>
        <v>-0.80617997398388719</v>
      </c>
      <c r="P27" s="2">
        <v>0.74099999999999999</v>
      </c>
    </row>
    <row r="28" spans="1:16" ht="15" customHeight="1" x14ac:dyDescent="0.25">
      <c r="A28" t="s">
        <v>15</v>
      </c>
      <c r="B28" s="3" t="s">
        <v>269</v>
      </c>
      <c r="C28" s="3" t="s">
        <v>269</v>
      </c>
      <c r="D28" s="3" t="s">
        <v>277</v>
      </c>
      <c r="E28" s="3" t="s">
        <v>277</v>
      </c>
      <c r="F28" s="3" t="s">
        <v>285</v>
      </c>
      <c r="G28" s="3" t="s">
        <v>285</v>
      </c>
      <c r="H28" s="3" t="s">
        <v>293</v>
      </c>
      <c r="I28" s="3" t="s">
        <v>293</v>
      </c>
      <c r="J28" s="3" t="s">
        <v>301</v>
      </c>
      <c r="K28" s="3" t="s">
        <v>301</v>
      </c>
      <c r="M28" s="3">
        <f t="shared" si="1"/>
        <v>7.8125E-2</v>
      </c>
      <c r="O28" s="12">
        <f t="shared" si="0"/>
        <v>-1.1072099696478683</v>
      </c>
      <c r="P28" s="2">
        <v>0.4647</v>
      </c>
    </row>
    <row r="30" spans="1:16" ht="15" customHeight="1" x14ac:dyDescent="0.25">
      <c r="A30" t="s">
        <v>105</v>
      </c>
    </row>
    <row r="31" spans="1:16" ht="15" customHeight="1" x14ac:dyDescent="0.25">
      <c r="B31">
        <f>(B11-2.4108)/1.7897</f>
        <v>-0.61524277811923778</v>
      </c>
      <c r="C31" s="12">
        <f t="shared" ref="C31:M31" si="2">(C11-2.4108)/1.7897</f>
        <v>-0.55070682237246471</v>
      </c>
      <c r="D31" s="12">
        <f t="shared" si="2"/>
        <v>-1.3210035201430406</v>
      </c>
      <c r="E31" s="12">
        <f t="shared" si="2"/>
        <v>-1.3205006425657932</v>
      </c>
      <c r="F31" s="12">
        <f t="shared" si="2"/>
        <v>-0.91931608649494334</v>
      </c>
      <c r="G31" s="12">
        <f t="shared" si="2"/>
        <v>-0.87880650388333237</v>
      </c>
      <c r="H31" s="12">
        <f t="shared" si="2"/>
        <v>-1.2574733195507628</v>
      </c>
      <c r="I31" s="12">
        <f t="shared" si="2"/>
        <v>-1.2729507738727162</v>
      </c>
      <c r="J31" s="12">
        <f t="shared" si="2"/>
        <v>-0.72520534167737605</v>
      </c>
      <c r="K31" s="12">
        <f t="shared" si="2"/>
        <v>-0.89964798569592674</v>
      </c>
      <c r="L31" s="12"/>
      <c r="M31" s="12">
        <f t="shared" si="2"/>
        <v>0.12197575012571948</v>
      </c>
    </row>
    <row r="32" spans="1:16" ht="15" customHeight="1" x14ac:dyDescent="0.25">
      <c r="B32" s="12">
        <f t="shared" ref="B32:K32" si="3">(B12-2.4108)/1.7897</f>
        <v>-1.0476616192657986</v>
      </c>
      <c r="C32" s="12">
        <f t="shared" si="3"/>
        <v>-1.0356484326982176</v>
      </c>
      <c r="D32" s="12">
        <f t="shared" si="3"/>
        <v>-1.3217857741520926</v>
      </c>
      <c r="E32" s="12">
        <f t="shared" si="3"/>
        <v>-1.321338771861206</v>
      </c>
      <c r="F32" s="12">
        <f t="shared" si="3"/>
        <v>-1.1666759792143935</v>
      </c>
      <c r="G32" s="12">
        <f t="shared" si="3"/>
        <v>-1.1546627926468123</v>
      </c>
      <c r="H32" s="12">
        <f t="shared" si="3"/>
        <v>-1.2967536458624351</v>
      </c>
      <c r="I32" s="12">
        <f t="shared" si="3"/>
        <v>-1.3081522042800471</v>
      </c>
      <c r="J32" s="12">
        <f t="shared" si="3"/>
        <v>-1.1241548862937925</v>
      </c>
      <c r="K32" s="12">
        <f t="shared" si="3"/>
        <v>-1.1162205956305526</v>
      </c>
      <c r="M32" s="12">
        <f t="shared" ref="M32" si="4">(M12-2.4108)/1.7897</f>
        <v>0.10873330725819963</v>
      </c>
    </row>
    <row r="33" spans="2:13" ht="15" customHeight="1" x14ac:dyDescent="0.25">
      <c r="B33" s="12">
        <f t="shared" ref="B33:K33" si="5">(B13-2.4108)/1.7897</f>
        <v>-1.2281387942113202</v>
      </c>
      <c r="C33" s="12">
        <f t="shared" si="5"/>
        <v>-1.2593730792870315</v>
      </c>
      <c r="D33" s="12">
        <f t="shared" si="5"/>
        <v>-1.3195507626976588</v>
      </c>
      <c r="E33" s="12">
        <f t="shared" si="5"/>
        <v>-1.3233502821701959</v>
      </c>
      <c r="F33" s="12">
        <f t="shared" si="5"/>
        <v>-1.2794323070905738</v>
      </c>
      <c r="G33" s="12">
        <f t="shared" si="5"/>
        <v>-1.2805498128177908</v>
      </c>
      <c r="H33" s="12">
        <f t="shared" si="5"/>
        <v>-1.3199977649885455</v>
      </c>
      <c r="I33" s="12">
        <f t="shared" si="5"/>
        <v>-1.3192155109794939</v>
      </c>
      <c r="J33" s="12">
        <f t="shared" si="5"/>
        <v>-1.2674191205229925</v>
      </c>
      <c r="K33" s="12">
        <f t="shared" si="5"/>
        <v>-1.272280270436386</v>
      </c>
      <c r="M33" s="12">
        <f t="shared" ref="M33" si="6">(M13-2.4108)/1.7897</f>
        <v>0.13242442867519702</v>
      </c>
    </row>
    <row r="34" spans="2:13" ht="15" customHeight="1" x14ac:dyDescent="0.25">
      <c r="B34" s="12">
        <f t="shared" ref="B34:K34" si="7">(B14-2.4108)/1.7897</f>
        <v>-1.2804939375314299</v>
      </c>
      <c r="C34" s="12">
        <f t="shared" si="7"/>
        <v>-1.3008325417667765</v>
      </c>
      <c r="D34" s="12">
        <f t="shared" si="7"/>
        <v>-1.3201095155612672</v>
      </c>
      <c r="E34" s="12">
        <f t="shared" si="7"/>
        <v>-1.3225121528747836</v>
      </c>
      <c r="F34" s="12">
        <f t="shared" si="7"/>
        <v>-1.3274850533608984</v>
      </c>
      <c r="G34" s="12">
        <f t="shared" si="7"/>
        <v>-1.309549086439068</v>
      </c>
      <c r="H34" s="12">
        <f t="shared" si="7"/>
        <v>-1.3240207856065263</v>
      </c>
      <c r="I34" s="12">
        <f t="shared" si="7"/>
        <v>-1.3234620327429178</v>
      </c>
      <c r="J34" s="12">
        <f t="shared" si="7"/>
        <v>-1.3109459685980891</v>
      </c>
      <c r="K34" s="12">
        <f t="shared" si="7"/>
        <v>-1.3131251047661618</v>
      </c>
      <c r="M34" s="12">
        <f t="shared" ref="M34" si="8">(M14-2.4108)/1.7897</f>
        <v>6.1462814996932492E-4</v>
      </c>
    </row>
    <row r="35" spans="2:13" ht="15" customHeight="1" x14ac:dyDescent="0.25">
      <c r="B35" s="12">
        <f t="shared" ref="B35:K35" si="9">(B15-2.4108)/1.7897</f>
        <v>-0.35240543107783429</v>
      </c>
      <c r="C35" s="12">
        <f t="shared" si="9"/>
        <v>-0.35100854891881322</v>
      </c>
      <c r="D35" s="12">
        <f t="shared" si="9"/>
        <v>-0.75196960384421974</v>
      </c>
      <c r="E35" s="12">
        <f t="shared" si="9"/>
        <v>-0.89880985640051403</v>
      </c>
      <c r="F35" s="12">
        <f t="shared" si="9"/>
        <v>-1.3172040006705035</v>
      </c>
      <c r="G35" s="12">
        <f t="shared" si="9"/>
        <v>-1.3212270212884842</v>
      </c>
      <c r="H35" s="12">
        <f t="shared" si="9"/>
        <v>-0.32418841146560878</v>
      </c>
      <c r="I35" s="12">
        <f t="shared" si="9"/>
        <v>-0.32010951556126721</v>
      </c>
      <c r="J35" s="12">
        <f t="shared" si="9"/>
        <v>0.11108006928535501</v>
      </c>
      <c r="K35" s="12">
        <f t="shared" si="9"/>
        <v>0.14488461753366491</v>
      </c>
      <c r="M35" s="12">
        <f t="shared" ref="M35" si="10">(M15-2.4108)/1.7897</f>
        <v>-9.8675755713248076E-2</v>
      </c>
    </row>
    <row r="36" spans="2:13" ht="15" customHeight="1" x14ac:dyDescent="0.25">
      <c r="B36" s="12">
        <f t="shared" ref="B36:K36" si="11">(B16-2.4108)/1.7897</f>
        <v>-1.0752640107280551</v>
      </c>
      <c r="C36" s="12">
        <f t="shared" si="11"/>
        <v>-1.0268201374532044</v>
      </c>
      <c r="D36" s="12">
        <f t="shared" si="11"/>
        <v>-1.2264625356204952</v>
      </c>
      <c r="E36" s="12">
        <f t="shared" si="11"/>
        <v>-1.2100352014304072</v>
      </c>
      <c r="F36" s="12">
        <f t="shared" si="11"/>
        <v>-1.3256970441973517</v>
      </c>
      <c r="G36" s="12">
        <f t="shared" si="11"/>
        <v>-1.327317427501816</v>
      </c>
      <c r="H36" s="12">
        <f t="shared" si="11"/>
        <v>-1.014918701458345</v>
      </c>
      <c r="I36" s="12">
        <f t="shared" si="11"/>
        <v>-0.97262110968318705</v>
      </c>
      <c r="J36" s="12">
        <f t="shared" si="11"/>
        <v>-0.37643180421299655</v>
      </c>
      <c r="K36" s="12">
        <f t="shared" si="11"/>
        <v>-0.32418841146560878</v>
      </c>
      <c r="M36" s="12">
        <f t="shared" ref="M36" si="12">(M16-2.4108)/1.7897</f>
        <v>-0.40721908699782089</v>
      </c>
    </row>
    <row r="37" spans="2:13" ht="15" customHeight="1" x14ac:dyDescent="0.25">
      <c r="B37" s="12">
        <f t="shared" ref="B37:K37" si="13">(B17-2.4108)/1.7897</f>
        <v>-1.2671956193775493</v>
      </c>
      <c r="C37" s="12">
        <f t="shared" si="13"/>
        <v>-1.2635078504777335</v>
      </c>
      <c r="D37" s="12">
        <f t="shared" si="13"/>
        <v>-1.2996591607531989</v>
      </c>
      <c r="E37" s="12">
        <f t="shared" si="13"/>
        <v>-1.2970888975806001</v>
      </c>
      <c r="F37" s="12">
        <f t="shared" si="13"/>
        <v>-1.3181538805386379</v>
      </c>
      <c r="G37" s="12">
        <f t="shared" si="13"/>
        <v>-1.3192155109794939</v>
      </c>
      <c r="H37" s="12">
        <f t="shared" si="13"/>
        <v>-1.2459071352740683</v>
      </c>
      <c r="I37" s="12">
        <f t="shared" si="13"/>
        <v>-1.2318824383974967</v>
      </c>
      <c r="J37" s="12">
        <f t="shared" si="13"/>
        <v>-1.0387215734480639</v>
      </c>
      <c r="K37" s="12">
        <f t="shared" si="13"/>
        <v>-1.0734201262781471</v>
      </c>
      <c r="M37" s="12">
        <f t="shared" ref="M37" si="14">(M17-2.4108)/1.7897</f>
        <v>-0.93300553165334965</v>
      </c>
    </row>
    <row r="38" spans="2:13" ht="15" customHeight="1" x14ac:dyDescent="0.25">
      <c r="B38" s="12">
        <f t="shared" ref="B38:K38" si="15">(B18-2.4108)/1.7897</f>
        <v>-1.3016706710621893</v>
      </c>
      <c r="C38" s="12">
        <f t="shared" si="15"/>
        <v>-1.3111694697435323</v>
      </c>
      <c r="D38" s="12">
        <f t="shared" si="15"/>
        <v>-1.3170922500977817</v>
      </c>
      <c r="E38" s="12">
        <f t="shared" si="15"/>
        <v>-1.3193272615522156</v>
      </c>
      <c r="F38" s="12">
        <f t="shared" si="15"/>
        <v>-1.3209476448566799</v>
      </c>
      <c r="G38" s="12">
        <f t="shared" si="15"/>
        <v>-1.3148013633569871</v>
      </c>
      <c r="H38" s="12">
        <f t="shared" si="15"/>
        <v>-1.3054701905347266</v>
      </c>
      <c r="I38" s="12">
        <f t="shared" si="15"/>
        <v>-1.289601609208247</v>
      </c>
      <c r="J38" s="12">
        <f t="shared" si="15"/>
        <v>-1.2620550930323517</v>
      </c>
      <c r="K38" s="12">
        <f t="shared" si="15"/>
        <v>-1.2493155277420795</v>
      </c>
      <c r="M38" s="12">
        <f t="shared" ref="M38" si="16">(M18-2.4108)/1.7897</f>
        <v>-1.0873889478683578</v>
      </c>
    </row>
    <row r="40" spans="2:13" ht="15" customHeight="1" x14ac:dyDescent="0.25">
      <c r="B40">
        <f>POWER(10,B31)</f>
        <v>0.24252539571992293</v>
      </c>
      <c r="C40" s="12">
        <f t="shared" ref="C40:J40" si="17">POWER(10,C31)</f>
        <v>0.28137996911238805</v>
      </c>
      <c r="D40" s="12">
        <f t="shared" si="17"/>
        <v>4.7752540309380628E-2</v>
      </c>
      <c r="E40" s="12">
        <f t="shared" si="17"/>
        <v>4.7807865880137926E-2</v>
      </c>
      <c r="F40" s="12">
        <f t="shared" si="17"/>
        <v>0.12041592149580529</v>
      </c>
      <c r="G40" s="12">
        <f t="shared" si="17"/>
        <v>0.13218844570891977</v>
      </c>
      <c r="H40" s="12">
        <f t="shared" si="17"/>
        <v>5.5274736438555898E-2</v>
      </c>
      <c r="I40" s="12">
        <f t="shared" si="17"/>
        <v>5.3339535100918899E-2</v>
      </c>
      <c r="J40" s="12">
        <f t="shared" si="17"/>
        <v>0.18827586792880338</v>
      </c>
      <c r="K40" s="12">
        <f>POWER(10,K31)</f>
        <v>0.12599462384905999</v>
      </c>
      <c r="M40">
        <f>POWER(10,M31)</f>
        <v>1.3242675894724059</v>
      </c>
    </row>
    <row r="41" spans="2:13" ht="15" customHeight="1" x14ac:dyDescent="0.25">
      <c r="B41" s="12">
        <f t="shared" ref="B41:K41" si="18">POWER(10,B32)</f>
        <v>8.960626612431144E-2</v>
      </c>
      <c r="C41" s="12">
        <f t="shared" si="18"/>
        <v>9.2119498989800569E-2</v>
      </c>
      <c r="D41" s="12">
        <f t="shared" si="18"/>
        <v>4.7666605543555007E-2</v>
      </c>
      <c r="E41" s="12">
        <f t="shared" si="18"/>
        <v>4.7715692169796597E-2</v>
      </c>
      <c r="F41" s="12">
        <f t="shared" si="18"/>
        <v>6.8127746031400774E-2</v>
      </c>
      <c r="G41" s="12">
        <f t="shared" si="18"/>
        <v>7.0038559836992045E-2</v>
      </c>
      <c r="H41" s="12">
        <f t="shared" si="18"/>
        <v>5.0494764858213442E-2</v>
      </c>
      <c r="I41" s="12">
        <f t="shared" si="18"/>
        <v>4.9186712409266503E-2</v>
      </c>
      <c r="J41" s="12">
        <f t="shared" si="18"/>
        <v>7.5135488387197635E-2</v>
      </c>
      <c r="K41" s="12">
        <f t="shared" si="18"/>
        <v>7.652078283560805E-2</v>
      </c>
      <c r="M41" s="12">
        <f t="shared" ref="M41:M46" si="19">POWER(10,M32)</f>
        <v>1.2844976298901469</v>
      </c>
    </row>
    <row r="42" spans="2:13" ht="15" customHeight="1" x14ac:dyDescent="0.25">
      <c r="B42" s="12">
        <f t="shared" ref="B42:K42" si="20">POWER(10,B33)</f>
        <v>5.9137260987181542E-2</v>
      </c>
      <c r="C42" s="12">
        <f t="shared" si="20"/>
        <v>5.5033472999296257E-2</v>
      </c>
      <c r="D42" s="12">
        <f t="shared" si="20"/>
        <v>4.7912544685082645E-2</v>
      </c>
      <c r="E42" s="12">
        <f t="shared" si="20"/>
        <v>4.7495199674407296E-2</v>
      </c>
      <c r="F42" s="12">
        <f t="shared" si="20"/>
        <v>5.2549391677229565E-2</v>
      </c>
      <c r="G42" s="12">
        <f t="shared" si="20"/>
        <v>5.2414347921989783E-2</v>
      </c>
      <c r="H42" s="12">
        <f t="shared" si="20"/>
        <v>4.7863255550496274E-2</v>
      </c>
      <c r="I42" s="12">
        <f t="shared" si="20"/>
        <v>4.7949544842768671E-2</v>
      </c>
      <c r="J42" s="12">
        <f t="shared" si="20"/>
        <v>5.4023271394987915E-2</v>
      </c>
      <c r="K42" s="12">
        <f t="shared" si="20"/>
        <v>5.3421949143483902E-2</v>
      </c>
      <c r="M42" s="12">
        <f t="shared" si="19"/>
        <v>1.3565144634855817</v>
      </c>
    </row>
    <row r="43" spans="2:13" ht="15" customHeight="1" x14ac:dyDescent="0.25">
      <c r="B43" s="12">
        <f t="shared" ref="B43:K43" si="21">POWER(10,B34)</f>
        <v>5.2421091860094693E-2</v>
      </c>
      <c r="C43" s="12">
        <f t="shared" si="21"/>
        <v>5.0022737888561701E-2</v>
      </c>
      <c r="D43" s="12">
        <f t="shared" si="21"/>
        <v>4.7850941191587497E-2</v>
      </c>
      <c r="E43" s="12">
        <f t="shared" si="21"/>
        <v>4.7586947453352076E-2</v>
      </c>
      <c r="F43" s="12">
        <f t="shared" si="21"/>
        <v>4.7045159646640883E-2</v>
      </c>
      <c r="G43" s="12">
        <f t="shared" si="21"/>
        <v>4.9028760455900017E-2</v>
      </c>
      <c r="H43" s="12">
        <f t="shared" si="21"/>
        <v>4.742192882842812E-2</v>
      </c>
      <c r="I43" s="12">
        <f t="shared" si="21"/>
        <v>4.7482980009687294E-2</v>
      </c>
      <c r="J43" s="12">
        <f t="shared" si="21"/>
        <v>4.8871315729350481E-2</v>
      </c>
      <c r="K43" s="12">
        <f t="shared" si="21"/>
        <v>4.8626710928573222E-2</v>
      </c>
      <c r="M43" s="12">
        <f t="shared" si="19"/>
        <v>1.0014162355315401</v>
      </c>
    </row>
    <row r="44" spans="2:13" ht="15" customHeight="1" x14ac:dyDescent="0.25">
      <c r="B44" s="12">
        <f t="shared" ref="B44:K44" si="22">POWER(10,B35)</f>
        <v>0.44421638027999838</v>
      </c>
      <c r="C44" s="12">
        <f t="shared" si="22"/>
        <v>0.44564747591305509</v>
      </c>
      <c r="D44" s="12">
        <f t="shared" si="22"/>
        <v>0.17702328521102567</v>
      </c>
      <c r="E44" s="12">
        <f t="shared" si="22"/>
        <v>0.12623801111717092</v>
      </c>
      <c r="F44" s="12">
        <f t="shared" si="22"/>
        <v>4.8172146597633213E-2</v>
      </c>
      <c r="G44" s="12">
        <f t="shared" si="22"/>
        <v>4.7727971722597989E-2</v>
      </c>
      <c r="H44" s="12">
        <f t="shared" si="22"/>
        <v>0.47403628785458418</v>
      </c>
      <c r="I44" s="12">
        <f t="shared" si="22"/>
        <v>0.47850941191587504</v>
      </c>
      <c r="J44" s="12">
        <f t="shared" si="22"/>
        <v>1.2914573529350799</v>
      </c>
      <c r="K44" s="12">
        <f t="shared" si="22"/>
        <v>1.3959974260533567</v>
      </c>
      <c r="M44" s="12">
        <f t="shared" si="19"/>
        <v>0.79675398498651773</v>
      </c>
    </row>
    <row r="45" spans="2:13" ht="15" customHeight="1" x14ac:dyDescent="0.25">
      <c r="B45" s="12">
        <f t="shared" ref="B45:K45" si="23">POWER(10,B36)</f>
        <v>8.4088380694623058E-2</v>
      </c>
      <c r="C45" s="12">
        <f t="shared" si="23"/>
        <v>9.4011257646537422E-2</v>
      </c>
      <c r="D45" s="12">
        <f t="shared" si="23"/>
        <v>5.9365955797785898E-2</v>
      </c>
      <c r="E45" s="12">
        <f t="shared" si="23"/>
        <v>6.1654502621745974E-2</v>
      </c>
      <c r="F45" s="12">
        <f t="shared" si="23"/>
        <v>4.7239245859946079E-2</v>
      </c>
      <c r="G45" s="12">
        <f t="shared" si="23"/>
        <v>4.7063321303566899E-2</v>
      </c>
      <c r="H45" s="12">
        <f t="shared" si="23"/>
        <v>9.6623173756029718E-2</v>
      </c>
      <c r="I45" s="12">
        <f t="shared" si="23"/>
        <v>0.10650718106261456</v>
      </c>
      <c r="J45" s="12">
        <f t="shared" si="23"/>
        <v>0.4203085221149897</v>
      </c>
      <c r="K45" s="12">
        <f t="shared" si="23"/>
        <v>0.47403628785458418</v>
      </c>
      <c r="M45" s="12">
        <f t="shared" si="19"/>
        <v>0.3915443063097751</v>
      </c>
    </row>
    <row r="46" spans="2:13" ht="15" customHeight="1" x14ac:dyDescent="0.25">
      <c r="B46" s="12">
        <f t="shared" ref="B46:K47" si="24">POWER(10,B37)</f>
        <v>5.4051080568175917E-2</v>
      </c>
      <c r="C46" s="12">
        <f t="shared" si="24"/>
        <v>5.451200417957406E-2</v>
      </c>
      <c r="D46" s="12">
        <f t="shared" si="24"/>
        <v>5.0158072545434876E-2</v>
      </c>
      <c r="E46" s="12">
        <f t="shared" si="24"/>
        <v>5.0455800687266697E-2</v>
      </c>
      <c r="F46" s="12">
        <f t="shared" si="24"/>
        <v>4.806690061726198E-2</v>
      </c>
      <c r="G46" s="12">
        <f t="shared" si="24"/>
        <v>4.7949544842768671E-2</v>
      </c>
      <c r="H46" s="12">
        <f t="shared" si="24"/>
        <v>5.6766597584208212E-2</v>
      </c>
      <c r="I46" s="12">
        <f t="shared" si="24"/>
        <v>5.862968510092037E-2</v>
      </c>
      <c r="J46" s="12">
        <f t="shared" si="24"/>
        <v>9.1469946812134245E-2</v>
      </c>
      <c r="K46" s="12">
        <f t="shared" si="24"/>
        <v>8.4446153765088669E-2</v>
      </c>
      <c r="M46" s="12">
        <f t="shared" si="19"/>
        <v>0.11667947553818697</v>
      </c>
    </row>
    <row r="47" spans="2:13" ht="15" customHeight="1" x14ac:dyDescent="0.25">
      <c r="B47" s="12">
        <f>POWER(10,B38)</f>
        <v>4.992629389827398E-2</v>
      </c>
      <c r="C47" s="12">
        <f t="shared" si="24"/>
        <v>4.8846171534844877E-2</v>
      </c>
      <c r="D47" s="12">
        <f t="shared" si="24"/>
        <v>4.8184543618210791E-2</v>
      </c>
      <c r="E47" s="12">
        <f t="shared" si="24"/>
        <v>4.7937208283169566E-2</v>
      </c>
      <c r="F47" s="12">
        <f t="shared" si="24"/>
        <v>4.7758684431915104E-2</v>
      </c>
      <c r="G47" s="12">
        <f t="shared" si="24"/>
        <v>4.8439386791419535E-2</v>
      </c>
      <c r="H47" s="12">
        <f t="shared" si="24"/>
        <v>4.9491408007806041E-2</v>
      </c>
      <c r="I47" s="12">
        <f t="shared" si="24"/>
        <v>5.1333206230749537E-2</v>
      </c>
      <c r="J47" s="12">
        <f t="shared" si="24"/>
        <v>5.4694657482215303E-2</v>
      </c>
      <c r="K47" s="12">
        <f>POWER(10,K38)</f>
        <v>5.6322830517624864E-2</v>
      </c>
    </row>
    <row r="49" spans="2:11" ht="15" customHeight="1" x14ac:dyDescent="0.25">
      <c r="B49">
        <f>B40*100</f>
        <v>24.252539571992294</v>
      </c>
      <c r="C49" s="12">
        <f t="shared" ref="C49:H49" si="25">C40*100</f>
        <v>28.137996911238805</v>
      </c>
      <c r="D49" s="12">
        <f t="shared" si="25"/>
        <v>4.7752540309380631</v>
      </c>
      <c r="E49" s="12">
        <f t="shared" si="25"/>
        <v>4.7807865880137923</v>
      </c>
      <c r="F49" s="12">
        <f t="shared" si="25"/>
        <v>12.041592149580529</v>
      </c>
      <c r="G49" s="12">
        <f t="shared" si="25"/>
        <v>13.218844570891978</v>
      </c>
      <c r="H49" s="12">
        <f t="shared" si="25"/>
        <v>5.5274736438555898</v>
      </c>
      <c r="I49" s="12">
        <f>I40*100</f>
        <v>5.3339535100918898</v>
      </c>
      <c r="J49">
        <f>J40*20</f>
        <v>3.7655173585760675</v>
      </c>
      <c r="K49" s="12">
        <f>K40*20</f>
        <v>2.5198924769811999</v>
      </c>
    </row>
    <row r="50" spans="2:11" ht="15" customHeight="1" x14ac:dyDescent="0.25">
      <c r="B50">
        <f>B41*500</f>
        <v>44.803133062155723</v>
      </c>
      <c r="C50" s="12">
        <f t="shared" ref="C50:I50" si="26">C41*500</f>
        <v>46.059749494900288</v>
      </c>
      <c r="D50" s="12">
        <f t="shared" si="26"/>
        <v>23.833302771777504</v>
      </c>
      <c r="E50" s="12">
        <f t="shared" si="26"/>
        <v>23.857846084898298</v>
      </c>
      <c r="F50" s="12">
        <f t="shared" si="26"/>
        <v>34.063873015700388</v>
      </c>
      <c r="G50" s="12">
        <f>G41*500</f>
        <v>35.019279918496025</v>
      </c>
      <c r="H50" s="12">
        <f t="shared" si="26"/>
        <v>25.247382429106722</v>
      </c>
      <c r="I50" s="12">
        <f t="shared" si="26"/>
        <v>24.593356204633253</v>
      </c>
      <c r="J50">
        <f>J41*100</f>
        <v>7.513548838719764</v>
      </c>
      <c r="K50" s="12">
        <f>K41*100</f>
        <v>7.6520782835608054</v>
      </c>
    </row>
    <row r="51" spans="2:11" ht="15" customHeight="1" x14ac:dyDescent="0.25">
      <c r="B51">
        <f>B42*2500</f>
        <v>147.84315246795384</v>
      </c>
      <c r="C51" s="12">
        <f t="shared" ref="C51:I51" si="27">C42*2500</f>
        <v>137.58368249824065</v>
      </c>
      <c r="D51" s="12">
        <f t="shared" si="27"/>
        <v>119.78136171270661</v>
      </c>
      <c r="E51" s="12">
        <f t="shared" si="27"/>
        <v>118.73799918601824</v>
      </c>
      <c r="F51" s="12">
        <f t="shared" si="27"/>
        <v>131.3734791930739</v>
      </c>
      <c r="G51" s="12">
        <f t="shared" si="27"/>
        <v>131.03586980497445</v>
      </c>
      <c r="H51" s="12">
        <f t="shared" si="27"/>
        <v>119.65813887624068</v>
      </c>
      <c r="I51" s="12">
        <f t="shared" si="27"/>
        <v>119.87386210692168</v>
      </c>
      <c r="J51">
        <f>J42*500</f>
        <v>27.011635697493958</v>
      </c>
      <c r="K51" s="12">
        <f>K42*500</f>
        <v>26.71097457174195</v>
      </c>
    </row>
    <row r="52" spans="2:11" ht="15" customHeight="1" x14ac:dyDescent="0.25">
      <c r="B52">
        <f>B43*12500</f>
        <v>655.26364825118367</v>
      </c>
      <c r="C52" s="12">
        <f t="shared" ref="C52:I52" si="28">C43*12500</f>
        <v>625.28422360702132</v>
      </c>
      <c r="D52" s="12">
        <f t="shared" si="28"/>
        <v>598.13676489484374</v>
      </c>
      <c r="E52" s="12">
        <f t="shared" si="28"/>
        <v>594.83684316690096</v>
      </c>
      <c r="F52" s="12">
        <f t="shared" si="28"/>
        <v>588.06449558301108</v>
      </c>
      <c r="G52" s="12">
        <f t="shared" si="28"/>
        <v>612.85950569875024</v>
      </c>
      <c r="H52" s="12">
        <f t="shared" si="28"/>
        <v>592.77411035535147</v>
      </c>
      <c r="I52" s="12">
        <f t="shared" si="28"/>
        <v>593.53725012109112</v>
      </c>
      <c r="J52">
        <f>J43*2500</f>
        <v>122.17828932337621</v>
      </c>
      <c r="K52" s="12">
        <f>K43*2500</f>
        <v>121.56677732143305</v>
      </c>
    </row>
    <row r="53" spans="2:11" ht="15" customHeight="1" x14ac:dyDescent="0.25">
      <c r="B53">
        <f>B44*100</f>
        <v>44.42163802799984</v>
      </c>
      <c r="C53" s="12">
        <f>C44*100</f>
        <v>44.564747591305512</v>
      </c>
      <c r="D53" s="12">
        <f t="shared" ref="D53:I53" si="29">D44*100</f>
        <v>17.702328521102569</v>
      </c>
      <c r="E53" s="12">
        <f t="shared" si="29"/>
        <v>12.623801111717093</v>
      </c>
      <c r="F53" s="12">
        <f t="shared" si="29"/>
        <v>4.8172146597633212</v>
      </c>
      <c r="G53" s="12">
        <f t="shared" si="29"/>
        <v>4.772797172259799</v>
      </c>
      <c r="H53" s="12">
        <f t="shared" si="29"/>
        <v>47.403628785458416</v>
      </c>
      <c r="I53" s="12">
        <f t="shared" si="29"/>
        <v>47.850941191587502</v>
      </c>
      <c r="J53" s="12">
        <f>J44*20</f>
        <v>25.829147058701597</v>
      </c>
      <c r="K53" s="12">
        <f>K44*20</f>
        <v>27.919948521067134</v>
      </c>
    </row>
    <row r="54" spans="2:11" ht="15" customHeight="1" x14ac:dyDescent="0.25">
      <c r="B54">
        <f>B45*500</f>
        <v>42.044190347311527</v>
      </c>
      <c r="C54" s="12">
        <f t="shared" ref="C54:I54" si="30">C45*500</f>
        <v>47.005628823268708</v>
      </c>
      <c r="D54" s="12">
        <f t="shared" si="30"/>
        <v>29.68297789889295</v>
      </c>
      <c r="E54" s="12">
        <f t="shared" si="30"/>
        <v>30.827251310872988</v>
      </c>
      <c r="F54" s="12">
        <f t="shared" si="30"/>
        <v>23.61962292997304</v>
      </c>
      <c r="G54" s="12">
        <f t="shared" si="30"/>
        <v>23.531660651783451</v>
      </c>
      <c r="H54" s="12">
        <f t="shared" si="30"/>
        <v>48.311586878014857</v>
      </c>
      <c r="I54" s="12">
        <f t="shared" si="30"/>
        <v>53.253590531307282</v>
      </c>
      <c r="J54" s="12">
        <f>J45*100</f>
        <v>42.030852211498967</v>
      </c>
      <c r="K54" s="12">
        <f>K45*100</f>
        <v>47.403628785458416</v>
      </c>
    </row>
    <row r="55" spans="2:11" ht="15" customHeight="1" x14ac:dyDescent="0.25">
      <c r="B55">
        <f>B46*2500</f>
        <v>135.12770142043979</v>
      </c>
      <c r="C55" s="12">
        <f t="shared" ref="C55:I55" si="31">C46*2500</f>
        <v>136.28001044893514</v>
      </c>
      <c r="D55" s="12">
        <f t="shared" si="31"/>
        <v>125.39518136358718</v>
      </c>
      <c r="E55" s="12">
        <f t="shared" si="31"/>
        <v>126.13950171816674</v>
      </c>
      <c r="F55" s="12">
        <f t="shared" si="31"/>
        <v>120.16725154315495</v>
      </c>
      <c r="G55" s="12">
        <f t="shared" si="31"/>
        <v>119.87386210692168</v>
      </c>
      <c r="H55" s="12">
        <f t="shared" si="31"/>
        <v>141.91649396052054</v>
      </c>
      <c r="I55" s="12">
        <f t="shared" si="31"/>
        <v>146.57421275230092</v>
      </c>
      <c r="J55">
        <f>J46*500</f>
        <v>45.73497340606712</v>
      </c>
      <c r="K55" s="12">
        <f>K46*500</f>
        <v>42.223076882544333</v>
      </c>
    </row>
    <row r="56" spans="2:11" ht="15" customHeight="1" x14ac:dyDescent="0.25">
      <c r="B56">
        <f>B47*12500</f>
        <v>624.07867372842475</v>
      </c>
      <c r="C56" s="12">
        <f t="shared" ref="C56:I56" si="32">C47*12500</f>
        <v>610.577144185561</v>
      </c>
      <c r="D56" s="12">
        <f t="shared" si="32"/>
        <v>602.30679522763489</v>
      </c>
      <c r="E56" s="12">
        <f t="shared" si="32"/>
        <v>599.21510353961958</v>
      </c>
      <c r="F56" s="12">
        <f t="shared" si="32"/>
        <v>596.98355539893885</v>
      </c>
      <c r="G56" s="12">
        <f t="shared" si="32"/>
        <v>605.49233489274422</v>
      </c>
      <c r="H56" s="12">
        <f t="shared" si="32"/>
        <v>618.6426000975755</v>
      </c>
      <c r="I56" s="12">
        <f t="shared" si="32"/>
        <v>641.66507788436923</v>
      </c>
      <c r="J56">
        <f>J47*2500</f>
        <v>136.73664370553826</v>
      </c>
      <c r="K56" s="12">
        <f>K47*2500</f>
        <v>140.80707629406217</v>
      </c>
    </row>
    <row r="58" spans="2:11" ht="15" customHeight="1" x14ac:dyDescent="0.25">
      <c r="B58" t="s">
        <v>306</v>
      </c>
      <c r="C58" s="13" t="s">
        <v>303</v>
      </c>
      <c r="D58" s="13" t="s">
        <v>314</v>
      </c>
      <c r="E58" s="13" t="s">
        <v>303</v>
      </c>
    </row>
    <row r="59" spans="2:11" ht="15" customHeight="1" x14ac:dyDescent="0.25">
      <c r="B59" s="14" t="s">
        <v>307</v>
      </c>
      <c r="C59" s="6">
        <f>AVERAGE(B50:C50)</f>
        <v>45.431441278528006</v>
      </c>
      <c r="D59" s="14" t="s">
        <v>312</v>
      </c>
      <c r="E59" s="6">
        <f>AVERAGE(J49:K49)</f>
        <v>3.1427049177786337</v>
      </c>
    </row>
    <row r="60" spans="2:11" ht="15" customHeight="1" x14ac:dyDescent="0.25">
      <c r="B60" s="14" t="s">
        <v>308</v>
      </c>
      <c r="C60" s="6">
        <f>AVERAGE(B54:C54)</f>
        <v>44.524909585290118</v>
      </c>
      <c r="D60" s="14" t="s">
        <v>313</v>
      </c>
      <c r="E60" s="6">
        <f>AVERAGE(J55:K55)</f>
        <v>43.979025144305723</v>
      </c>
    </row>
    <row r="61" spans="2:11" ht="15" customHeight="1" x14ac:dyDescent="0.25">
      <c r="B61" s="14" t="s">
        <v>309</v>
      </c>
      <c r="C61" s="6">
        <f>AVERAGE(D49:E49)</f>
        <v>4.7780203094759273</v>
      </c>
      <c r="D61" s="14"/>
      <c r="E61" s="6"/>
    </row>
    <row r="62" spans="2:11" ht="15" customHeight="1" x14ac:dyDescent="0.25">
      <c r="B62" s="14" t="s">
        <v>310</v>
      </c>
      <c r="C62" s="6">
        <f>AVERAGE(D53:E53)</f>
        <v>15.163064816409831</v>
      </c>
      <c r="D62" s="14"/>
      <c r="E62" s="6"/>
    </row>
    <row r="63" spans="2:11" ht="15" customHeight="1" x14ac:dyDescent="0.25">
      <c r="B63" s="14" t="s">
        <v>311</v>
      </c>
      <c r="C63" s="6">
        <f>AVERAGE(F49:G49)</f>
        <v>12.630218360236253</v>
      </c>
      <c r="D63" s="14"/>
      <c r="E63" s="6"/>
    </row>
    <row r="64" spans="2:11" s="13" customFormat="1" ht="15" customHeight="1" x14ac:dyDescent="0.25">
      <c r="B64" s="14" t="s">
        <v>315</v>
      </c>
      <c r="C64" s="6">
        <f>AVERAGE(F53:G53)</f>
        <v>4.7950059160115597</v>
      </c>
      <c r="D64" s="14"/>
      <c r="E64" s="6"/>
    </row>
    <row r="65" spans="2:5" ht="15" customHeight="1" x14ac:dyDescent="0.25">
      <c r="B65" s="14" t="s">
        <v>312</v>
      </c>
      <c r="C65" s="6">
        <f>AVERAGE(H49:I49)</f>
        <v>5.4307135769737398</v>
      </c>
      <c r="D65" s="14"/>
      <c r="E65" s="6"/>
    </row>
    <row r="66" spans="2:5" ht="15" customHeight="1" x14ac:dyDescent="0.25">
      <c r="B66" s="14" t="s">
        <v>313</v>
      </c>
      <c r="C66" s="6">
        <f>AVERAGE(H53:I53)</f>
        <v>47.627284988522959</v>
      </c>
      <c r="D66" s="14"/>
      <c r="E66" s="6"/>
    </row>
    <row r="67" spans="2:5" ht="15" customHeight="1" x14ac:dyDescent="0.25">
      <c r="B67" s="14"/>
      <c r="C67" s="6"/>
      <c r="D67" s="14"/>
      <c r="E67" s="14"/>
    </row>
    <row r="68" spans="2:5" ht="15" customHeight="1" x14ac:dyDescent="0.3">
      <c r="B68" s="17" t="s">
        <v>316</v>
      </c>
      <c r="C68" s="6">
        <f>AVERAGE(C59:C61,C65)</f>
        <v>25.041271187566949</v>
      </c>
      <c r="D68" s="18">
        <f>_xlfn.STDEV.P(C59:C61,C65)</f>
        <v>19.940815602041003</v>
      </c>
      <c r="E68" s="17" t="s">
        <v>317</v>
      </c>
    </row>
    <row r="69" spans="2:5" ht="15" customHeight="1" x14ac:dyDescent="0.3">
      <c r="B69" s="17" t="s">
        <v>318</v>
      </c>
      <c r="C69" s="6">
        <f>AVERAGE(C62:C64)</f>
        <v>10.862763030885882</v>
      </c>
      <c r="D69">
        <f>_xlfn.STDEV.P(C62:C64)</f>
        <v>4.4133951478401672</v>
      </c>
      <c r="E69" s="19" t="s">
        <v>319</v>
      </c>
    </row>
    <row r="70" spans="2:5" ht="15" customHeight="1" x14ac:dyDescent="0.25">
      <c r="C70" s="6"/>
    </row>
    <row r="71" spans="2:5" ht="15" customHeight="1" x14ac:dyDescent="0.25">
      <c r="C71" s="6"/>
    </row>
    <row r="72" spans="2:5" ht="15" customHeight="1" x14ac:dyDescent="0.25">
      <c r="C72" s="6"/>
    </row>
  </sheetData>
  <phoneticPr fontId="1" type="noConversion"/>
  <pageMargins left="0.75" right="0.75" top="1" bottom="1" header="0.5" footer="0.5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sult summary"/>
  <dimension ref="A1:E93"/>
  <sheetViews>
    <sheetView workbookViewId="0"/>
  </sheetViews>
  <sheetFormatPr defaultColWidth="9.1796875" defaultRowHeight="15" customHeight="1" x14ac:dyDescent="0.25"/>
  <cols>
    <col min="1" max="1" width="17.1796875" customWidth="1"/>
    <col min="2" max="2" width="5.81640625" customWidth="1"/>
    <col min="3" max="3" width="9.1796875" customWidth="1"/>
    <col min="4" max="4" width="8.81640625" customWidth="1"/>
    <col min="5" max="5" width="22" customWidth="1"/>
  </cols>
  <sheetData>
    <row r="1" spans="1:5" ht="15" customHeight="1" x14ac:dyDescent="0.25">
      <c r="A1" t="s">
        <v>106</v>
      </c>
    </row>
    <row r="3" spans="1:5" ht="15" customHeight="1" x14ac:dyDescent="0.25">
      <c r="A3" t="s">
        <v>107</v>
      </c>
    </row>
    <row r="5" spans="1:5" ht="15" customHeight="1" x14ac:dyDescent="0.25">
      <c r="A5" t="s">
        <v>108</v>
      </c>
      <c r="B5" t="s">
        <v>109</v>
      </c>
      <c r="C5" t="s">
        <v>110</v>
      </c>
      <c r="D5" t="s">
        <v>16</v>
      </c>
      <c r="E5" t="s">
        <v>111</v>
      </c>
    </row>
    <row r="6" spans="1:5" ht="15" customHeight="1" x14ac:dyDescent="0.25">
      <c r="A6" s="3" t="s">
        <v>6</v>
      </c>
      <c r="B6" s="3" t="s">
        <v>112</v>
      </c>
      <c r="C6" s="3" t="s">
        <v>113</v>
      </c>
      <c r="D6" s="3" t="s">
        <v>17</v>
      </c>
      <c r="E6" s="4">
        <v>1.3097000000000001</v>
      </c>
    </row>
    <row r="7" spans="1:5" ht="15" customHeight="1" x14ac:dyDescent="0.25">
      <c r="A7" s="3" t="s">
        <v>6</v>
      </c>
      <c r="B7" s="3" t="s">
        <v>114</v>
      </c>
      <c r="C7" s="3" t="s">
        <v>113</v>
      </c>
      <c r="D7" s="3" t="s">
        <v>28</v>
      </c>
      <c r="E7" s="4">
        <v>0.53580000000000005</v>
      </c>
    </row>
    <row r="8" spans="1:5" ht="15" customHeight="1" x14ac:dyDescent="0.25">
      <c r="A8" s="3" t="s">
        <v>6</v>
      </c>
      <c r="B8" s="3" t="s">
        <v>115</v>
      </c>
      <c r="C8" s="3" t="s">
        <v>113</v>
      </c>
      <c r="D8" s="3" t="s">
        <v>39</v>
      </c>
      <c r="E8" s="4">
        <v>0.21279999999999999</v>
      </c>
    </row>
    <row r="9" spans="1:5" ht="15" customHeight="1" x14ac:dyDescent="0.25">
      <c r="A9" s="3" t="s">
        <v>6</v>
      </c>
      <c r="B9" s="3" t="s">
        <v>116</v>
      </c>
      <c r="C9" s="3" t="s">
        <v>113</v>
      </c>
      <c r="D9" s="3" t="s">
        <v>50</v>
      </c>
      <c r="E9" s="4">
        <v>0.1191</v>
      </c>
    </row>
    <row r="10" spans="1:5" ht="15" customHeight="1" x14ac:dyDescent="0.25">
      <c r="A10" s="3" t="s">
        <v>6</v>
      </c>
      <c r="B10" s="3" t="s">
        <v>117</v>
      </c>
      <c r="C10" s="3" t="s">
        <v>113</v>
      </c>
      <c r="D10" s="3" t="s">
        <v>61</v>
      </c>
      <c r="E10" s="4">
        <v>1.7801</v>
      </c>
    </row>
    <row r="11" spans="1:5" ht="15" customHeight="1" x14ac:dyDescent="0.25">
      <c r="A11" s="3" t="s">
        <v>6</v>
      </c>
      <c r="B11" s="3" t="s">
        <v>118</v>
      </c>
      <c r="C11" s="3" t="s">
        <v>113</v>
      </c>
      <c r="D11" s="3" t="s">
        <v>72</v>
      </c>
      <c r="E11" s="4">
        <v>0.4864</v>
      </c>
    </row>
    <row r="12" spans="1:5" ht="15" customHeight="1" x14ac:dyDescent="0.25">
      <c r="A12" s="3" t="s">
        <v>6</v>
      </c>
      <c r="B12" s="3" t="s">
        <v>119</v>
      </c>
      <c r="C12" s="3" t="s">
        <v>113</v>
      </c>
      <c r="D12" s="3" t="s">
        <v>83</v>
      </c>
      <c r="E12" s="4">
        <v>0.1429</v>
      </c>
    </row>
    <row r="13" spans="1:5" ht="15" customHeight="1" x14ac:dyDescent="0.25">
      <c r="A13" s="3" t="s">
        <v>6</v>
      </c>
      <c r="B13" s="3" t="s">
        <v>120</v>
      </c>
      <c r="C13" s="3" t="s">
        <v>113</v>
      </c>
      <c r="D13" s="3" t="s">
        <v>94</v>
      </c>
      <c r="E13" s="4">
        <v>8.1199999999999994E-2</v>
      </c>
    </row>
    <row r="14" spans="1:5" ht="15" customHeight="1" x14ac:dyDescent="0.25">
      <c r="A14" s="3" t="s">
        <v>6</v>
      </c>
      <c r="B14" s="3" t="s">
        <v>121</v>
      </c>
      <c r="C14" s="3" t="s">
        <v>113</v>
      </c>
      <c r="D14" s="3" t="s">
        <v>18</v>
      </c>
      <c r="E14" s="4">
        <v>1.4252</v>
      </c>
    </row>
    <row r="15" spans="1:5" ht="15" customHeight="1" x14ac:dyDescent="0.25">
      <c r="A15" s="3" t="s">
        <v>6</v>
      </c>
      <c r="B15" s="3" t="s">
        <v>122</v>
      </c>
      <c r="C15" s="3" t="s">
        <v>113</v>
      </c>
      <c r="D15" s="3" t="s">
        <v>29</v>
      </c>
      <c r="E15" s="4">
        <v>0.55730000000000002</v>
      </c>
    </row>
    <row r="16" spans="1:5" ht="15" customHeight="1" x14ac:dyDescent="0.25">
      <c r="A16" s="3" t="s">
        <v>6</v>
      </c>
      <c r="B16" s="3" t="s">
        <v>123</v>
      </c>
      <c r="C16" s="3" t="s">
        <v>113</v>
      </c>
      <c r="D16" s="3" t="s">
        <v>40</v>
      </c>
      <c r="E16" s="4">
        <v>0.15690000000000001</v>
      </c>
    </row>
    <row r="17" spans="1:5" ht="15" customHeight="1" x14ac:dyDescent="0.25">
      <c r="A17" s="3" t="s">
        <v>6</v>
      </c>
      <c r="B17" s="3" t="s">
        <v>124</v>
      </c>
      <c r="C17" s="3" t="s">
        <v>113</v>
      </c>
      <c r="D17" s="3" t="s">
        <v>51</v>
      </c>
      <c r="E17" s="4">
        <v>8.2699999999999996E-2</v>
      </c>
    </row>
    <row r="18" spans="1:5" ht="15" customHeight="1" x14ac:dyDescent="0.25">
      <c r="A18" s="3" t="s">
        <v>6</v>
      </c>
      <c r="B18" s="3" t="s">
        <v>125</v>
      </c>
      <c r="C18" s="3" t="s">
        <v>113</v>
      </c>
      <c r="D18" s="3" t="s">
        <v>62</v>
      </c>
      <c r="E18" s="4">
        <v>1.7826</v>
      </c>
    </row>
    <row r="19" spans="1:5" ht="15" customHeight="1" x14ac:dyDescent="0.25">
      <c r="A19" s="3" t="s">
        <v>6</v>
      </c>
      <c r="B19" s="3" t="s">
        <v>126</v>
      </c>
      <c r="C19" s="3" t="s">
        <v>113</v>
      </c>
      <c r="D19" s="3" t="s">
        <v>73</v>
      </c>
      <c r="E19" s="4">
        <v>0.57310000000000005</v>
      </c>
    </row>
    <row r="20" spans="1:5" ht="15" customHeight="1" x14ac:dyDescent="0.25">
      <c r="A20" s="3" t="s">
        <v>6</v>
      </c>
      <c r="B20" s="3" t="s">
        <v>127</v>
      </c>
      <c r="C20" s="3" t="s">
        <v>113</v>
      </c>
      <c r="D20" s="3" t="s">
        <v>84</v>
      </c>
      <c r="E20" s="4">
        <v>0.14949999999999999</v>
      </c>
    </row>
    <row r="21" spans="1:5" ht="15" customHeight="1" x14ac:dyDescent="0.25">
      <c r="A21" s="3" t="s">
        <v>6</v>
      </c>
      <c r="B21" s="3" t="s">
        <v>128</v>
      </c>
      <c r="C21" s="3" t="s">
        <v>113</v>
      </c>
      <c r="D21" s="3" t="s">
        <v>95</v>
      </c>
      <c r="E21" s="4">
        <v>6.4199999999999993E-2</v>
      </c>
    </row>
    <row r="22" spans="1:5" ht="15" customHeight="1" x14ac:dyDescent="0.25">
      <c r="A22" s="3" t="s">
        <v>6</v>
      </c>
      <c r="B22" s="3" t="s">
        <v>129</v>
      </c>
      <c r="C22" s="3" t="s">
        <v>113</v>
      </c>
      <c r="D22" s="3" t="s">
        <v>19</v>
      </c>
      <c r="E22" s="4">
        <v>4.6600000000000003E-2</v>
      </c>
    </row>
    <row r="23" spans="1:5" ht="15" customHeight="1" x14ac:dyDescent="0.25">
      <c r="A23" s="3" t="s">
        <v>6</v>
      </c>
      <c r="B23" s="3" t="s">
        <v>130</v>
      </c>
      <c r="C23" s="3" t="s">
        <v>113</v>
      </c>
      <c r="D23" s="3" t="s">
        <v>30</v>
      </c>
      <c r="E23" s="4">
        <v>4.5199999999999997E-2</v>
      </c>
    </row>
    <row r="24" spans="1:5" ht="15" customHeight="1" x14ac:dyDescent="0.25">
      <c r="A24" s="3" t="s">
        <v>6</v>
      </c>
      <c r="B24" s="3" t="s">
        <v>131</v>
      </c>
      <c r="C24" s="3" t="s">
        <v>113</v>
      </c>
      <c r="D24" s="3" t="s">
        <v>41</v>
      </c>
      <c r="E24" s="4">
        <v>4.9200000000000001E-2</v>
      </c>
    </row>
    <row r="25" spans="1:5" ht="15" customHeight="1" x14ac:dyDescent="0.25">
      <c r="A25" s="3" t="s">
        <v>6</v>
      </c>
      <c r="B25" s="3" t="s">
        <v>132</v>
      </c>
      <c r="C25" s="3" t="s">
        <v>113</v>
      </c>
      <c r="D25" s="3" t="s">
        <v>52</v>
      </c>
      <c r="E25" s="4">
        <v>4.82E-2</v>
      </c>
    </row>
    <row r="26" spans="1:5" ht="15" customHeight="1" x14ac:dyDescent="0.25">
      <c r="A26" s="3" t="s">
        <v>6</v>
      </c>
      <c r="B26" s="3" t="s">
        <v>133</v>
      </c>
      <c r="C26" s="3" t="s">
        <v>113</v>
      </c>
      <c r="D26" s="3" t="s">
        <v>63</v>
      </c>
      <c r="E26" s="5">
        <v>1.0649999999999999</v>
      </c>
    </row>
    <row r="27" spans="1:5" ht="15" customHeight="1" x14ac:dyDescent="0.25">
      <c r="A27" s="3" t="s">
        <v>6</v>
      </c>
      <c r="B27" s="3" t="s">
        <v>134</v>
      </c>
      <c r="C27" s="3" t="s">
        <v>113</v>
      </c>
      <c r="D27" s="3" t="s">
        <v>74</v>
      </c>
      <c r="E27" s="4">
        <v>0.21579999999999999</v>
      </c>
    </row>
    <row r="28" spans="1:5" ht="15" customHeight="1" x14ac:dyDescent="0.25">
      <c r="A28" s="3" t="s">
        <v>6</v>
      </c>
      <c r="B28" s="3" t="s">
        <v>135</v>
      </c>
      <c r="C28" s="3" t="s">
        <v>113</v>
      </c>
      <c r="D28" s="3" t="s">
        <v>85</v>
      </c>
      <c r="E28" s="4">
        <v>8.48E-2</v>
      </c>
    </row>
    <row r="29" spans="1:5" ht="15" customHeight="1" x14ac:dyDescent="0.25">
      <c r="A29" s="3" t="s">
        <v>6</v>
      </c>
      <c r="B29" s="3" t="s">
        <v>136</v>
      </c>
      <c r="C29" s="3" t="s">
        <v>113</v>
      </c>
      <c r="D29" s="3" t="s">
        <v>96</v>
      </c>
      <c r="E29" s="4">
        <v>5.3600000000000002E-2</v>
      </c>
    </row>
    <row r="30" spans="1:5" ht="15" customHeight="1" x14ac:dyDescent="0.25">
      <c r="A30" s="3" t="s">
        <v>6</v>
      </c>
      <c r="B30" s="3" t="s">
        <v>137</v>
      </c>
      <c r="C30" s="3" t="s">
        <v>113</v>
      </c>
      <c r="D30" s="3" t="s">
        <v>20</v>
      </c>
      <c r="E30" s="4">
        <v>4.7500000000000001E-2</v>
      </c>
    </row>
    <row r="31" spans="1:5" ht="12.5" x14ac:dyDescent="0.25">
      <c r="A31" s="3" t="s">
        <v>6</v>
      </c>
      <c r="B31" s="3" t="s">
        <v>138</v>
      </c>
      <c r="C31" s="3" t="s">
        <v>113</v>
      </c>
      <c r="D31" s="3" t="s">
        <v>31</v>
      </c>
      <c r="E31" s="5">
        <v>4.5999999999999999E-2</v>
      </c>
    </row>
    <row r="32" spans="1:5" ht="12.5" x14ac:dyDescent="0.25">
      <c r="A32" s="3" t="s">
        <v>6</v>
      </c>
      <c r="B32" s="3" t="s">
        <v>139</v>
      </c>
      <c r="C32" s="3" t="s">
        <v>113</v>
      </c>
      <c r="D32" s="3" t="s">
        <v>42</v>
      </c>
      <c r="E32" s="4">
        <v>4.24E-2</v>
      </c>
    </row>
    <row r="33" spans="1:5" ht="12.5" x14ac:dyDescent="0.25">
      <c r="A33" s="3" t="s">
        <v>6</v>
      </c>
      <c r="B33" s="3" t="s">
        <v>140</v>
      </c>
      <c r="C33" s="3" t="s">
        <v>113</v>
      </c>
      <c r="D33" s="3" t="s">
        <v>53</v>
      </c>
      <c r="E33" s="4">
        <v>4.3900000000000002E-2</v>
      </c>
    </row>
    <row r="34" spans="1:5" ht="12.5" x14ac:dyDescent="0.25">
      <c r="A34" s="3" t="s">
        <v>6</v>
      </c>
      <c r="B34" s="3" t="s">
        <v>141</v>
      </c>
      <c r="C34" s="3" t="s">
        <v>113</v>
      </c>
      <c r="D34" s="3" t="s">
        <v>64</v>
      </c>
      <c r="E34" s="4">
        <v>0.80220000000000002</v>
      </c>
    </row>
    <row r="35" spans="1:5" ht="12.5" x14ac:dyDescent="0.25">
      <c r="A35" s="3" t="s">
        <v>6</v>
      </c>
      <c r="B35" s="3" t="s">
        <v>142</v>
      </c>
      <c r="C35" s="3" t="s">
        <v>113</v>
      </c>
      <c r="D35" s="3" t="s">
        <v>75</v>
      </c>
      <c r="E35" s="4">
        <v>0.2452</v>
      </c>
    </row>
    <row r="36" spans="1:5" ht="12.5" x14ac:dyDescent="0.25">
      <c r="A36" s="3" t="s">
        <v>6</v>
      </c>
      <c r="B36" s="3" t="s">
        <v>143</v>
      </c>
      <c r="C36" s="3" t="s">
        <v>113</v>
      </c>
      <c r="D36" s="3" t="s">
        <v>86</v>
      </c>
      <c r="E36" s="4">
        <v>8.9399999999999993E-2</v>
      </c>
    </row>
    <row r="37" spans="1:5" ht="12.5" x14ac:dyDescent="0.25">
      <c r="A37" s="3" t="s">
        <v>6</v>
      </c>
      <c r="B37" s="3" t="s">
        <v>144</v>
      </c>
      <c r="C37" s="3" t="s">
        <v>113</v>
      </c>
      <c r="D37" s="3" t="s">
        <v>97</v>
      </c>
      <c r="E37" s="4">
        <v>4.9599999999999998E-2</v>
      </c>
    </row>
    <row r="38" spans="1:5" ht="12.5" x14ac:dyDescent="0.25">
      <c r="A38" s="3" t="s">
        <v>6</v>
      </c>
      <c r="B38" s="3" t="s">
        <v>145</v>
      </c>
      <c r="C38" s="3" t="s">
        <v>113</v>
      </c>
      <c r="D38" s="3" t="s">
        <v>21</v>
      </c>
      <c r="E38" s="4">
        <v>0.76549999999999996</v>
      </c>
    </row>
    <row r="39" spans="1:5" ht="12.5" x14ac:dyDescent="0.25">
      <c r="A39" s="3" t="s">
        <v>6</v>
      </c>
      <c r="B39" s="3" t="s">
        <v>146</v>
      </c>
      <c r="C39" s="3" t="s">
        <v>113</v>
      </c>
      <c r="D39" s="3" t="s">
        <v>32</v>
      </c>
      <c r="E39" s="4">
        <v>0.32279999999999998</v>
      </c>
    </row>
    <row r="40" spans="1:5" ht="12.5" x14ac:dyDescent="0.25">
      <c r="A40" s="3" t="s">
        <v>6</v>
      </c>
      <c r="B40" s="3" t="s">
        <v>147</v>
      </c>
      <c r="C40" s="3" t="s">
        <v>113</v>
      </c>
      <c r="D40" s="3" t="s">
        <v>43</v>
      </c>
      <c r="E40" s="5">
        <v>0.121</v>
      </c>
    </row>
    <row r="41" spans="1:5" ht="12.5" x14ac:dyDescent="0.25">
      <c r="A41" s="3" t="s">
        <v>6</v>
      </c>
      <c r="B41" s="3" t="s">
        <v>148</v>
      </c>
      <c r="C41" s="3" t="s">
        <v>113</v>
      </c>
      <c r="D41" s="3" t="s">
        <v>54</v>
      </c>
      <c r="E41" s="5">
        <v>3.5000000000000003E-2</v>
      </c>
    </row>
    <row r="42" spans="1:5" ht="12.5" x14ac:dyDescent="0.25">
      <c r="A42" s="3" t="s">
        <v>6</v>
      </c>
      <c r="B42" s="3" t="s">
        <v>149</v>
      </c>
      <c r="C42" s="3" t="s">
        <v>113</v>
      </c>
      <c r="D42" s="3" t="s">
        <v>65</v>
      </c>
      <c r="E42" s="4">
        <v>5.3400000000000003E-2</v>
      </c>
    </row>
    <row r="43" spans="1:5" ht="12.5" x14ac:dyDescent="0.25">
      <c r="A43" s="3" t="s">
        <v>6</v>
      </c>
      <c r="B43" s="3" t="s">
        <v>150</v>
      </c>
      <c r="C43" s="3" t="s">
        <v>113</v>
      </c>
      <c r="D43" s="3" t="s">
        <v>76</v>
      </c>
      <c r="E43" s="4">
        <v>3.8199999999999998E-2</v>
      </c>
    </row>
    <row r="44" spans="1:5" ht="12.5" x14ac:dyDescent="0.25">
      <c r="A44" s="3" t="s">
        <v>6</v>
      </c>
      <c r="B44" s="3" t="s">
        <v>151</v>
      </c>
      <c r="C44" s="3" t="s">
        <v>113</v>
      </c>
      <c r="D44" s="3" t="s">
        <v>87</v>
      </c>
      <c r="E44" s="4">
        <v>5.1700000000000003E-2</v>
      </c>
    </row>
    <row r="45" spans="1:5" ht="12.5" x14ac:dyDescent="0.25">
      <c r="A45" s="3" t="s">
        <v>6</v>
      </c>
      <c r="B45" s="3" t="s">
        <v>152</v>
      </c>
      <c r="C45" s="3" t="s">
        <v>113</v>
      </c>
      <c r="D45" s="3" t="s">
        <v>98</v>
      </c>
      <c r="E45" s="4">
        <v>4.6699999999999998E-2</v>
      </c>
    </row>
    <row r="46" spans="1:5" ht="12.5" x14ac:dyDescent="0.25">
      <c r="A46" s="3" t="s">
        <v>6</v>
      </c>
      <c r="B46" s="3" t="s">
        <v>153</v>
      </c>
      <c r="C46" s="3" t="s">
        <v>113</v>
      </c>
      <c r="D46" s="3" t="s">
        <v>22</v>
      </c>
      <c r="E46" s="5">
        <v>0.83799999999999997</v>
      </c>
    </row>
    <row r="47" spans="1:5" ht="12.5" x14ac:dyDescent="0.25">
      <c r="A47" s="3" t="s">
        <v>6</v>
      </c>
      <c r="B47" s="3" t="s">
        <v>154</v>
      </c>
      <c r="C47" s="3" t="s">
        <v>113</v>
      </c>
      <c r="D47" s="3" t="s">
        <v>33</v>
      </c>
      <c r="E47" s="4">
        <v>0.34429999999999999</v>
      </c>
    </row>
    <row r="48" spans="1:5" ht="12.5" x14ac:dyDescent="0.25">
      <c r="A48" s="3" t="s">
        <v>6</v>
      </c>
      <c r="B48" s="3" t="s">
        <v>155</v>
      </c>
      <c r="C48" s="3" t="s">
        <v>113</v>
      </c>
      <c r="D48" s="3" t="s">
        <v>44</v>
      </c>
      <c r="E48" s="5">
        <v>0.11899999999999999</v>
      </c>
    </row>
    <row r="49" spans="1:5" ht="12.5" x14ac:dyDescent="0.25">
      <c r="A49" s="3" t="s">
        <v>6</v>
      </c>
      <c r="B49" s="3" t="s">
        <v>156</v>
      </c>
      <c r="C49" s="3" t="s">
        <v>113</v>
      </c>
      <c r="D49" s="3" t="s">
        <v>55</v>
      </c>
      <c r="E49" s="4">
        <v>6.7100000000000007E-2</v>
      </c>
    </row>
    <row r="50" spans="1:5" ht="12.5" x14ac:dyDescent="0.25">
      <c r="A50" s="3" t="s">
        <v>6</v>
      </c>
      <c r="B50" s="3" t="s">
        <v>157</v>
      </c>
      <c r="C50" s="3" t="s">
        <v>113</v>
      </c>
      <c r="D50" s="3" t="s">
        <v>66</v>
      </c>
      <c r="E50" s="4">
        <v>4.6199999999999998E-2</v>
      </c>
    </row>
    <row r="51" spans="1:5" ht="12.5" x14ac:dyDescent="0.25">
      <c r="A51" s="3" t="s">
        <v>6</v>
      </c>
      <c r="B51" s="3" t="s">
        <v>158</v>
      </c>
      <c r="C51" s="3" t="s">
        <v>113</v>
      </c>
      <c r="D51" s="3" t="s">
        <v>77</v>
      </c>
      <c r="E51" s="4">
        <v>3.5299999999999998E-2</v>
      </c>
    </row>
    <row r="52" spans="1:5" ht="12.5" x14ac:dyDescent="0.25">
      <c r="A52" s="3" t="s">
        <v>6</v>
      </c>
      <c r="B52" s="3" t="s">
        <v>159</v>
      </c>
      <c r="C52" s="3" t="s">
        <v>113</v>
      </c>
      <c r="D52" s="3" t="s">
        <v>88</v>
      </c>
      <c r="E52" s="4">
        <v>4.9799999999999997E-2</v>
      </c>
    </row>
    <row r="53" spans="1:5" ht="12.5" x14ac:dyDescent="0.25">
      <c r="A53" s="3" t="s">
        <v>6</v>
      </c>
      <c r="B53" s="3" t="s">
        <v>160</v>
      </c>
      <c r="C53" s="3" t="s">
        <v>113</v>
      </c>
      <c r="D53" s="3" t="s">
        <v>99</v>
      </c>
      <c r="E53" s="4">
        <v>5.7700000000000001E-2</v>
      </c>
    </row>
    <row r="54" spans="1:5" ht="12.5" x14ac:dyDescent="0.25">
      <c r="A54" s="3" t="s">
        <v>6</v>
      </c>
      <c r="B54" s="3" t="s">
        <v>161</v>
      </c>
      <c r="C54" s="3" t="s">
        <v>113</v>
      </c>
      <c r="D54" s="3" t="s">
        <v>23</v>
      </c>
      <c r="E54" s="4">
        <v>0.1603</v>
      </c>
    </row>
    <row r="55" spans="1:5" ht="12.5" x14ac:dyDescent="0.25">
      <c r="A55" s="3" t="s">
        <v>6</v>
      </c>
      <c r="B55" s="3" t="s">
        <v>162</v>
      </c>
      <c r="C55" s="3" t="s">
        <v>113</v>
      </c>
      <c r="D55" s="3" t="s">
        <v>34</v>
      </c>
      <c r="E55" s="6">
        <v>0.09</v>
      </c>
    </row>
    <row r="56" spans="1:5" ht="12.5" x14ac:dyDescent="0.25">
      <c r="A56" s="3" t="s">
        <v>6</v>
      </c>
      <c r="B56" s="3" t="s">
        <v>163</v>
      </c>
      <c r="C56" s="3" t="s">
        <v>113</v>
      </c>
      <c r="D56" s="3" t="s">
        <v>45</v>
      </c>
      <c r="E56" s="4">
        <v>4.8399999999999999E-2</v>
      </c>
    </row>
    <row r="57" spans="1:5" ht="12.5" x14ac:dyDescent="0.25">
      <c r="A57" s="3" t="s">
        <v>6</v>
      </c>
      <c r="B57" s="3" t="s">
        <v>164</v>
      </c>
      <c r="C57" s="3" t="s">
        <v>113</v>
      </c>
      <c r="D57" s="3" t="s">
        <v>56</v>
      </c>
      <c r="E57" s="4">
        <v>4.1200000000000001E-2</v>
      </c>
    </row>
    <row r="58" spans="1:5" ht="12.5" x14ac:dyDescent="0.25">
      <c r="A58" s="3" t="s">
        <v>6</v>
      </c>
      <c r="B58" s="3" t="s">
        <v>165</v>
      </c>
      <c r="C58" s="3" t="s">
        <v>113</v>
      </c>
      <c r="D58" s="3" t="s">
        <v>67</v>
      </c>
      <c r="E58" s="4">
        <v>1.8306</v>
      </c>
    </row>
    <row r="59" spans="1:5" ht="12.5" x14ac:dyDescent="0.25">
      <c r="A59" s="3" t="s">
        <v>6</v>
      </c>
      <c r="B59" s="3" t="s">
        <v>166</v>
      </c>
      <c r="C59" s="3" t="s">
        <v>113</v>
      </c>
      <c r="D59" s="3" t="s">
        <v>78</v>
      </c>
      <c r="E59" s="4">
        <v>0.59440000000000004</v>
      </c>
    </row>
    <row r="60" spans="1:5" ht="12.5" x14ac:dyDescent="0.25">
      <c r="A60" s="3" t="s">
        <v>6</v>
      </c>
      <c r="B60" s="3" t="s">
        <v>167</v>
      </c>
      <c r="C60" s="3" t="s">
        <v>113</v>
      </c>
      <c r="D60" s="3" t="s">
        <v>89</v>
      </c>
      <c r="E60" s="5">
        <v>0.18099999999999999</v>
      </c>
    </row>
    <row r="61" spans="1:5" ht="12.5" x14ac:dyDescent="0.25">
      <c r="A61" s="3" t="s">
        <v>6</v>
      </c>
      <c r="B61" s="3" t="s">
        <v>168</v>
      </c>
      <c r="C61" s="3" t="s">
        <v>113</v>
      </c>
      <c r="D61" s="3" t="s">
        <v>100</v>
      </c>
      <c r="E61" s="4">
        <v>7.4399999999999994E-2</v>
      </c>
    </row>
    <row r="62" spans="1:5" ht="12.5" x14ac:dyDescent="0.25">
      <c r="A62" s="3" t="s">
        <v>6</v>
      </c>
      <c r="B62" s="3" t="s">
        <v>169</v>
      </c>
      <c r="C62" s="3" t="s">
        <v>113</v>
      </c>
      <c r="D62" s="3" t="s">
        <v>24</v>
      </c>
      <c r="E62" s="4">
        <v>0.1326</v>
      </c>
    </row>
    <row r="63" spans="1:5" ht="12.5" x14ac:dyDescent="0.25">
      <c r="A63" s="3" t="s">
        <v>6</v>
      </c>
      <c r="B63" s="3" t="s">
        <v>170</v>
      </c>
      <c r="C63" s="3" t="s">
        <v>113</v>
      </c>
      <c r="D63" s="3" t="s">
        <v>35</v>
      </c>
      <c r="E63" s="4">
        <v>6.9599999999999995E-2</v>
      </c>
    </row>
    <row r="64" spans="1:5" ht="12.5" x14ac:dyDescent="0.25">
      <c r="A64" s="3" t="s">
        <v>6</v>
      </c>
      <c r="B64" s="3" t="s">
        <v>171</v>
      </c>
      <c r="C64" s="3" t="s">
        <v>113</v>
      </c>
      <c r="D64" s="3" t="s">
        <v>46</v>
      </c>
      <c r="E64" s="4">
        <v>4.9799999999999997E-2</v>
      </c>
    </row>
    <row r="65" spans="1:5" ht="12.5" x14ac:dyDescent="0.25">
      <c r="A65" s="3" t="s">
        <v>6</v>
      </c>
      <c r="B65" s="3" t="s">
        <v>172</v>
      </c>
      <c r="C65" s="3" t="s">
        <v>113</v>
      </c>
      <c r="D65" s="3" t="s">
        <v>57</v>
      </c>
      <c r="E65" s="4">
        <v>4.2200000000000001E-2</v>
      </c>
    </row>
    <row r="66" spans="1:5" ht="12.5" x14ac:dyDescent="0.25">
      <c r="A66" s="3" t="s">
        <v>6</v>
      </c>
      <c r="B66" s="3" t="s">
        <v>173</v>
      </c>
      <c r="C66" s="3" t="s">
        <v>113</v>
      </c>
      <c r="D66" s="3" t="s">
        <v>68</v>
      </c>
      <c r="E66" s="4">
        <v>1.8379000000000001</v>
      </c>
    </row>
    <row r="67" spans="1:5" ht="12.5" x14ac:dyDescent="0.25">
      <c r="A67" s="3" t="s">
        <v>6</v>
      </c>
      <c r="B67" s="3" t="s">
        <v>174</v>
      </c>
      <c r="C67" s="3" t="s">
        <v>113</v>
      </c>
      <c r="D67" s="3" t="s">
        <v>79</v>
      </c>
      <c r="E67" s="4">
        <v>0.67010000000000003</v>
      </c>
    </row>
    <row r="68" spans="1:5" ht="12.5" x14ac:dyDescent="0.25">
      <c r="A68" s="3" t="s">
        <v>6</v>
      </c>
      <c r="B68" s="3" t="s">
        <v>175</v>
      </c>
      <c r="C68" s="3" t="s">
        <v>113</v>
      </c>
      <c r="D68" s="3" t="s">
        <v>90</v>
      </c>
      <c r="E68" s="4">
        <v>0.20610000000000001</v>
      </c>
    </row>
    <row r="69" spans="1:5" ht="12.5" x14ac:dyDescent="0.25">
      <c r="A69" s="3" t="s">
        <v>6</v>
      </c>
      <c r="B69" s="3" t="s">
        <v>176</v>
      </c>
      <c r="C69" s="3" t="s">
        <v>113</v>
      </c>
      <c r="D69" s="3" t="s">
        <v>101</v>
      </c>
      <c r="E69" s="4">
        <v>0.1028</v>
      </c>
    </row>
    <row r="70" spans="1:5" ht="12.5" x14ac:dyDescent="0.25">
      <c r="A70" s="3" t="s">
        <v>6</v>
      </c>
      <c r="B70" s="3" t="s">
        <v>177</v>
      </c>
      <c r="C70" s="3" t="s">
        <v>113</v>
      </c>
      <c r="D70" s="3" t="s">
        <v>25</v>
      </c>
      <c r="E70" s="4">
        <v>1.1129</v>
      </c>
    </row>
    <row r="71" spans="1:5" ht="12.5" x14ac:dyDescent="0.25">
      <c r="A71" s="3" t="s">
        <v>6</v>
      </c>
      <c r="B71" s="3" t="s">
        <v>178</v>
      </c>
      <c r="C71" s="3" t="s">
        <v>113</v>
      </c>
      <c r="D71" s="3" t="s">
        <v>36</v>
      </c>
      <c r="E71" s="4">
        <v>0.39889999999999998</v>
      </c>
    </row>
    <row r="72" spans="1:5" ht="12.5" x14ac:dyDescent="0.25">
      <c r="A72" s="3" t="s">
        <v>6</v>
      </c>
      <c r="B72" s="3" t="s">
        <v>179</v>
      </c>
      <c r="C72" s="3" t="s">
        <v>113</v>
      </c>
      <c r="D72" s="3" t="s">
        <v>47</v>
      </c>
      <c r="E72" s="4">
        <v>0.14249999999999999</v>
      </c>
    </row>
    <row r="73" spans="1:5" ht="12.5" x14ac:dyDescent="0.25">
      <c r="A73" s="3" t="s">
        <v>6</v>
      </c>
      <c r="B73" s="3" t="s">
        <v>180</v>
      </c>
      <c r="C73" s="3" t="s">
        <v>113</v>
      </c>
      <c r="D73" s="3" t="s">
        <v>58</v>
      </c>
      <c r="E73" s="4">
        <v>6.4600000000000005E-2</v>
      </c>
    </row>
    <row r="74" spans="1:5" ht="12.5" x14ac:dyDescent="0.25">
      <c r="A74" s="3" t="s">
        <v>6</v>
      </c>
      <c r="B74" s="3" t="s">
        <v>181</v>
      </c>
      <c r="C74" s="3" t="s">
        <v>113</v>
      </c>
      <c r="D74" s="3" t="s">
        <v>69</v>
      </c>
      <c r="E74" s="4">
        <v>2.6095999999999999</v>
      </c>
    </row>
    <row r="75" spans="1:5" ht="12.5" x14ac:dyDescent="0.25">
      <c r="A75" s="3" t="s">
        <v>6</v>
      </c>
      <c r="B75" s="3" t="s">
        <v>182</v>
      </c>
      <c r="C75" s="3" t="s">
        <v>113</v>
      </c>
      <c r="D75" s="3" t="s">
        <v>80</v>
      </c>
      <c r="E75" s="4">
        <v>1.7371000000000001</v>
      </c>
    </row>
    <row r="76" spans="1:5" ht="12.5" x14ac:dyDescent="0.25">
      <c r="A76" s="3" t="s">
        <v>6</v>
      </c>
      <c r="B76" s="3" t="s">
        <v>183</v>
      </c>
      <c r="C76" s="3" t="s">
        <v>113</v>
      </c>
      <c r="D76" s="3" t="s">
        <v>91</v>
      </c>
      <c r="E76" s="4">
        <v>0.55179999999999996</v>
      </c>
    </row>
    <row r="77" spans="1:5" ht="12.5" x14ac:dyDescent="0.25">
      <c r="A77" s="3" t="s">
        <v>6</v>
      </c>
      <c r="B77" s="3" t="s">
        <v>184</v>
      </c>
      <c r="C77" s="3" t="s">
        <v>113</v>
      </c>
      <c r="D77" s="3" t="s">
        <v>102</v>
      </c>
      <c r="E77" s="4">
        <v>0.15210000000000001</v>
      </c>
    </row>
    <row r="78" spans="1:5" ht="12.5" x14ac:dyDescent="0.25">
      <c r="A78" s="3" t="s">
        <v>6</v>
      </c>
      <c r="B78" s="3" t="s">
        <v>185</v>
      </c>
      <c r="C78" s="3" t="s">
        <v>113</v>
      </c>
      <c r="D78" s="3" t="s">
        <v>26</v>
      </c>
      <c r="E78" s="4">
        <v>0.80069999999999997</v>
      </c>
    </row>
    <row r="79" spans="1:5" ht="12.5" x14ac:dyDescent="0.25">
      <c r="A79" s="3" t="s">
        <v>6</v>
      </c>
      <c r="B79" s="3" t="s">
        <v>186</v>
      </c>
      <c r="C79" s="3" t="s">
        <v>113</v>
      </c>
      <c r="D79" s="3" t="s">
        <v>37</v>
      </c>
      <c r="E79" s="4">
        <v>0.41310000000000002</v>
      </c>
    </row>
    <row r="80" spans="1:5" ht="12.5" x14ac:dyDescent="0.25">
      <c r="A80" s="3" t="s">
        <v>6</v>
      </c>
      <c r="B80" s="3" t="s">
        <v>187</v>
      </c>
      <c r="C80" s="3" t="s">
        <v>113</v>
      </c>
      <c r="D80" s="3" t="s">
        <v>48</v>
      </c>
      <c r="E80" s="4">
        <v>0.1338</v>
      </c>
    </row>
    <row r="81" spans="1:5" ht="12.5" x14ac:dyDescent="0.25">
      <c r="A81" s="3" t="s">
        <v>6</v>
      </c>
      <c r="B81" s="3" t="s">
        <v>188</v>
      </c>
      <c r="C81" s="3" t="s">
        <v>113</v>
      </c>
      <c r="D81" s="3" t="s">
        <v>59</v>
      </c>
      <c r="E81" s="4">
        <v>6.0699999999999997E-2</v>
      </c>
    </row>
    <row r="82" spans="1:5" ht="12.5" x14ac:dyDescent="0.25">
      <c r="A82" s="3" t="s">
        <v>6</v>
      </c>
      <c r="B82" s="3" t="s">
        <v>189</v>
      </c>
      <c r="C82" s="3" t="s">
        <v>113</v>
      </c>
      <c r="D82" s="3" t="s">
        <v>70</v>
      </c>
      <c r="E82" s="4">
        <v>2.6701000000000001</v>
      </c>
    </row>
    <row r="83" spans="1:5" ht="12.5" x14ac:dyDescent="0.25">
      <c r="A83" s="3" t="s">
        <v>6</v>
      </c>
      <c r="B83" s="3" t="s">
        <v>190</v>
      </c>
      <c r="C83" s="3" t="s">
        <v>113</v>
      </c>
      <c r="D83" s="3" t="s">
        <v>81</v>
      </c>
      <c r="E83" s="4">
        <v>1.8306</v>
      </c>
    </row>
    <row r="84" spans="1:5" ht="12.5" x14ac:dyDescent="0.25">
      <c r="A84" s="3" t="s">
        <v>6</v>
      </c>
      <c r="B84" s="3" t="s">
        <v>191</v>
      </c>
      <c r="C84" s="3" t="s">
        <v>113</v>
      </c>
      <c r="D84" s="3" t="s">
        <v>92</v>
      </c>
      <c r="E84" s="4">
        <v>0.48970000000000002</v>
      </c>
    </row>
    <row r="85" spans="1:5" ht="12.5" x14ac:dyDescent="0.25">
      <c r="A85" s="3" t="s">
        <v>6</v>
      </c>
      <c r="B85" s="3" t="s">
        <v>192</v>
      </c>
      <c r="C85" s="3" t="s">
        <v>113</v>
      </c>
      <c r="D85" s="3" t="s">
        <v>103</v>
      </c>
      <c r="E85" s="4">
        <v>0.1749</v>
      </c>
    </row>
    <row r="86" spans="1:5" ht="12.5" x14ac:dyDescent="0.25">
      <c r="A86" s="3" t="s">
        <v>6</v>
      </c>
      <c r="B86" s="3" t="s">
        <v>193</v>
      </c>
      <c r="C86" s="3" t="s">
        <v>113</v>
      </c>
      <c r="D86" s="3" t="s">
        <v>27</v>
      </c>
      <c r="E86" s="4">
        <v>2.6291000000000002</v>
      </c>
    </row>
    <row r="87" spans="1:5" ht="12.5" x14ac:dyDescent="0.25">
      <c r="A87" s="3" t="s">
        <v>6</v>
      </c>
      <c r="B87" s="3" t="s">
        <v>194</v>
      </c>
      <c r="C87" s="3" t="s">
        <v>113</v>
      </c>
      <c r="D87" s="3" t="s">
        <v>38</v>
      </c>
      <c r="E87" s="4">
        <v>2.6053999999999999</v>
      </c>
    </row>
    <row r="88" spans="1:5" ht="12.5" x14ac:dyDescent="0.25">
      <c r="A88" s="3" t="s">
        <v>6</v>
      </c>
      <c r="B88" s="3" t="s">
        <v>195</v>
      </c>
      <c r="C88" s="3" t="s">
        <v>113</v>
      </c>
      <c r="D88" s="3" t="s">
        <v>49</v>
      </c>
      <c r="E88" s="4">
        <v>2.6478000000000002</v>
      </c>
    </row>
    <row r="89" spans="1:5" ht="12.5" x14ac:dyDescent="0.25">
      <c r="A89" s="3" t="s">
        <v>6</v>
      </c>
      <c r="B89" s="3" t="s">
        <v>196</v>
      </c>
      <c r="C89" s="3" t="s">
        <v>113</v>
      </c>
      <c r="D89" s="3" t="s">
        <v>60</v>
      </c>
      <c r="E89" s="4">
        <v>2.4119000000000002</v>
      </c>
    </row>
    <row r="90" spans="1:5" ht="12.5" x14ac:dyDescent="0.25">
      <c r="A90" s="3" t="s">
        <v>6</v>
      </c>
      <c r="B90" s="3" t="s">
        <v>197</v>
      </c>
      <c r="C90" s="3" t="s">
        <v>113</v>
      </c>
      <c r="D90" s="3" t="s">
        <v>71</v>
      </c>
      <c r="E90" s="4">
        <v>2.2342</v>
      </c>
    </row>
    <row r="91" spans="1:5" ht="12.5" x14ac:dyDescent="0.25">
      <c r="A91" s="3" t="s">
        <v>6</v>
      </c>
      <c r="B91" s="3" t="s">
        <v>198</v>
      </c>
      <c r="C91" s="3" t="s">
        <v>113</v>
      </c>
      <c r="D91" s="3" t="s">
        <v>82</v>
      </c>
      <c r="E91" s="5">
        <v>1.6819999999999999</v>
      </c>
    </row>
    <row r="92" spans="1:5" ht="12.5" x14ac:dyDescent="0.25">
      <c r="A92" s="3" t="s">
        <v>6</v>
      </c>
      <c r="B92" s="3" t="s">
        <v>199</v>
      </c>
      <c r="C92" s="3" t="s">
        <v>113</v>
      </c>
      <c r="D92" s="3" t="s">
        <v>93</v>
      </c>
      <c r="E92" s="5">
        <v>0.74099999999999999</v>
      </c>
    </row>
    <row r="93" spans="1:5" ht="12.5" x14ac:dyDescent="0.25">
      <c r="A93" s="3" t="s">
        <v>6</v>
      </c>
      <c r="B93" s="3" t="s">
        <v>200</v>
      </c>
      <c r="C93" s="3" t="s">
        <v>113</v>
      </c>
      <c r="D93" s="3" t="s">
        <v>104</v>
      </c>
      <c r="E93" s="4">
        <v>0.4647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General information"/>
  <dimension ref="A1:E5"/>
  <sheetViews>
    <sheetView workbookViewId="0"/>
  </sheetViews>
  <sheetFormatPr defaultColWidth="9.1796875" defaultRowHeight="15" customHeight="1" x14ac:dyDescent="0.25"/>
  <sheetData>
    <row r="1" spans="1:5" ht="15" customHeight="1" x14ac:dyDescent="0.25">
      <c r="A1" t="s">
        <v>201</v>
      </c>
    </row>
    <row r="3" spans="1:5" ht="15" customHeight="1" x14ac:dyDescent="0.25">
      <c r="B3" t="s">
        <v>202</v>
      </c>
      <c r="E3" t="s">
        <v>203</v>
      </c>
    </row>
    <row r="4" spans="1:5" ht="15" customHeight="1" x14ac:dyDescent="0.25">
      <c r="B4" t="s">
        <v>204</v>
      </c>
      <c r="E4" t="s">
        <v>205</v>
      </c>
    </row>
    <row r="5" spans="1:5" ht="15" customHeight="1" x14ac:dyDescent="0.2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ession information"/>
  <dimension ref="A1:E8"/>
  <sheetViews>
    <sheetView workbookViewId="0"/>
  </sheetViews>
  <sheetFormatPr defaultColWidth="9.1796875" defaultRowHeight="15" customHeight="1" x14ac:dyDescent="0.25"/>
  <cols>
    <col min="1" max="1" width="19.36328125" customWidth="1"/>
    <col min="2" max="2" width="16.453125" customWidth="1"/>
    <col min="4" max="4" width="2" customWidth="1"/>
    <col min="5" max="5" width="50.453125" customWidth="1"/>
  </cols>
  <sheetData>
    <row r="1" spans="1:5" ht="15" customHeight="1" x14ac:dyDescent="0.25">
      <c r="A1" t="s">
        <v>206</v>
      </c>
    </row>
    <row r="3" spans="1:5" ht="15" customHeight="1" x14ac:dyDescent="0.25">
      <c r="B3" t="s">
        <v>207</v>
      </c>
      <c r="E3" t="s">
        <v>1</v>
      </c>
    </row>
    <row r="4" spans="1:5" ht="15" customHeight="1" x14ac:dyDescent="0.25">
      <c r="B4" t="s">
        <v>208</v>
      </c>
    </row>
    <row r="5" spans="1:5" ht="15" customHeight="1" x14ac:dyDescent="0.25">
      <c r="B5" t="s">
        <v>202</v>
      </c>
      <c r="E5" t="s">
        <v>209</v>
      </c>
    </row>
    <row r="6" spans="1:5" ht="15" customHeight="1" x14ac:dyDescent="0.25">
      <c r="B6" t="s">
        <v>210</v>
      </c>
      <c r="E6" t="s">
        <v>2</v>
      </c>
    </row>
    <row r="7" spans="1:5" ht="15" customHeight="1" x14ac:dyDescent="0.25">
      <c r="B7" t="s">
        <v>211</v>
      </c>
      <c r="E7" t="s">
        <v>212</v>
      </c>
    </row>
    <row r="8" spans="1:5" ht="15" customHeight="1" x14ac:dyDescent="0.2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Instrument information"/>
  <dimension ref="A1:E18"/>
  <sheetViews>
    <sheetView workbookViewId="0"/>
  </sheetViews>
  <sheetFormatPr defaultColWidth="9.1796875" defaultRowHeight="15" customHeight="1" x14ac:dyDescent="0.25"/>
  <cols>
    <col min="1" max="1" width="21.453125" customWidth="1"/>
    <col min="2" max="2" width="19.36328125" customWidth="1"/>
    <col min="3" max="3" width="22.36328125" customWidth="1"/>
    <col min="4" max="4" width="2" customWidth="1"/>
    <col min="5" max="5" width="32.36328125" customWidth="1"/>
  </cols>
  <sheetData>
    <row r="1" spans="1:5" ht="15" customHeight="1" x14ac:dyDescent="0.25">
      <c r="A1" t="s">
        <v>213</v>
      </c>
    </row>
    <row r="3" spans="1:5" ht="15" customHeight="1" x14ac:dyDescent="0.25">
      <c r="B3" t="s">
        <v>214</v>
      </c>
      <c r="E3" t="s">
        <v>215</v>
      </c>
    </row>
    <row r="4" spans="1:5" ht="15" customHeight="1" x14ac:dyDescent="0.25">
      <c r="B4" t="s">
        <v>216</v>
      </c>
      <c r="E4" t="s">
        <v>217</v>
      </c>
    </row>
    <row r="5" spans="1:5" ht="15" customHeight="1" x14ac:dyDescent="0.25">
      <c r="B5" t="s">
        <v>218</v>
      </c>
      <c r="E5" t="s">
        <v>219</v>
      </c>
    </row>
    <row r="7" spans="1:5" ht="15" customHeight="1" x14ac:dyDescent="0.25">
      <c r="B7" t="s">
        <v>220</v>
      </c>
    </row>
    <row r="9" spans="1:5" ht="15" customHeight="1" x14ac:dyDescent="0.25">
      <c r="C9" t="s">
        <v>221</v>
      </c>
      <c r="E9" t="s">
        <v>222</v>
      </c>
    </row>
    <row r="10" spans="1:5" ht="15" customHeight="1" x14ac:dyDescent="0.25">
      <c r="C10" t="s">
        <v>223</v>
      </c>
      <c r="E10" t="s">
        <v>224</v>
      </c>
    </row>
    <row r="11" spans="1:5" ht="15" customHeight="1" x14ac:dyDescent="0.25">
      <c r="C11" t="s">
        <v>225</v>
      </c>
      <c r="E11" t="s">
        <v>226</v>
      </c>
    </row>
    <row r="12" spans="1:5" ht="15" customHeight="1" x14ac:dyDescent="0.25">
      <c r="C12" t="s">
        <v>227</v>
      </c>
      <c r="E12" t="s">
        <v>228</v>
      </c>
    </row>
    <row r="14" spans="1:5" ht="15" customHeight="1" x14ac:dyDescent="0.25">
      <c r="C14" t="s">
        <v>229</v>
      </c>
      <c r="E14" t="s">
        <v>205</v>
      </c>
    </row>
    <row r="15" spans="1:5" ht="15" customHeight="1" x14ac:dyDescent="0.25">
      <c r="C15" t="s">
        <v>230</v>
      </c>
      <c r="E15" t="s">
        <v>231</v>
      </c>
    </row>
    <row r="16" spans="1:5" ht="15" customHeight="1" x14ac:dyDescent="0.25">
      <c r="C16" t="s">
        <v>232</v>
      </c>
      <c r="E16" t="s">
        <v>205</v>
      </c>
    </row>
    <row r="17" spans="3:5" ht="15" customHeight="1" x14ac:dyDescent="0.25">
      <c r="C17" t="s">
        <v>233</v>
      </c>
      <c r="E17" t="s">
        <v>205</v>
      </c>
    </row>
    <row r="18" spans="3:5" ht="15" customHeight="1" x14ac:dyDescent="0.25">
      <c r="C18" t="s">
        <v>234</v>
      </c>
      <c r="E18" t="s">
        <v>205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rotocol parameters"/>
  <dimension ref="A1:E12"/>
  <sheetViews>
    <sheetView workbookViewId="0"/>
  </sheetViews>
  <sheetFormatPr defaultColWidth="9.1796875" defaultRowHeight="15" customHeight="1" x14ac:dyDescent="0.25"/>
  <cols>
    <col min="1" max="1" width="19.6328125" customWidth="1"/>
    <col min="2" max="2" width="29.1796875" customWidth="1"/>
    <col min="4" max="4" width="2" customWidth="1"/>
    <col min="5" max="5" width="5.36328125" customWidth="1"/>
  </cols>
  <sheetData>
    <row r="1" spans="1:5" ht="15" customHeight="1" x14ac:dyDescent="0.25">
      <c r="A1" t="s">
        <v>235</v>
      </c>
    </row>
    <row r="3" spans="1:5" ht="15" customHeight="1" x14ac:dyDescent="0.25">
      <c r="B3" t="s">
        <v>236</v>
      </c>
      <c r="E3" t="s">
        <v>237</v>
      </c>
    </row>
    <row r="4" spans="1:5" ht="15" customHeight="1" x14ac:dyDescent="0.25">
      <c r="B4" t="s">
        <v>238</v>
      </c>
      <c r="E4" t="s">
        <v>231</v>
      </c>
    </row>
    <row r="5" spans="1:5" ht="15" customHeight="1" x14ac:dyDescent="0.25">
      <c r="B5" t="s">
        <v>239</v>
      </c>
      <c r="E5" t="s">
        <v>231</v>
      </c>
    </row>
    <row r="7" spans="1:5" ht="15" customHeight="1" x14ac:dyDescent="0.25">
      <c r="A7" t="s">
        <v>4</v>
      </c>
    </row>
    <row r="9" spans="1:5" ht="15" customHeight="1" x14ac:dyDescent="0.25">
      <c r="B9" t="s">
        <v>240</v>
      </c>
      <c r="E9" t="s">
        <v>241</v>
      </c>
    </row>
    <row r="10" spans="1:5" ht="15" customHeight="1" x14ac:dyDescent="0.25">
      <c r="B10" t="s">
        <v>242</v>
      </c>
      <c r="E10" t="s">
        <v>231</v>
      </c>
    </row>
    <row r="11" spans="1:5" ht="15" customHeight="1" x14ac:dyDescent="0.25">
      <c r="B11" t="s">
        <v>243</v>
      </c>
      <c r="E11" t="s">
        <v>231</v>
      </c>
    </row>
    <row r="12" spans="1:5" ht="15" customHeight="1" x14ac:dyDescent="0.25">
      <c r="B12" t="s">
        <v>244</v>
      </c>
      <c r="E12" t="s">
        <v>245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Run log"/>
  <dimension ref="A1:E11"/>
  <sheetViews>
    <sheetView workbookViewId="0"/>
  </sheetViews>
  <sheetFormatPr defaultColWidth="9.1796875" defaultRowHeight="15" customHeight="1" x14ac:dyDescent="0.25"/>
  <cols>
    <col min="1" max="1" width="8.6328125" customWidth="1"/>
    <col min="2" max="2" width="21.36328125" customWidth="1"/>
    <col min="3" max="3" width="49.6328125" customWidth="1"/>
    <col min="4" max="4" width="11.81640625" customWidth="1"/>
  </cols>
  <sheetData>
    <row r="1" spans="1:5" ht="15" customHeight="1" x14ac:dyDescent="0.25">
      <c r="A1" t="s">
        <v>246</v>
      </c>
    </row>
    <row r="3" spans="1:5" ht="15" customHeight="1" x14ac:dyDescent="0.25">
      <c r="B3" s="7" t="s">
        <v>247</v>
      </c>
      <c r="C3" s="7" t="s">
        <v>248</v>
      </c>
      <c r="D3" s="7" t="s">
        <v>249</v>
      </c>
      <c r="E3" s="7"/>
    </row>
    <row r="4" spans="1:5" ht="15" customHeight="1" x14ac:dyDescent="0.25">
      <c r="B4" t="s">
        <v>2</v>
      </c>
      <c r="C4" t="s">
        <v>250</v>
      </c>
    </row>
    <row r="5" spans="1:5" ht="15" customHeight="1" x14ac:dyDescent="0.25">
      <c r="B5" t="s">
        <v>2</v>
      </c>
      <c r="C5" t="s">
        <v>251</v>
      </c>
      <c r="D5" t="s">
        <v>252</v>
      </c>
    </row>
    <row r="6" spans="1:5" ht="15" customHeight="1" x14ac:dyDescent="0.25">
      <c r="B6" t="s">
        <v>2</v>
      </c>
      <c r="C6" t="s">
        <v>253</v>
      </c>
    </row>
    <row r="7" spans="1:5" ht="15" customHeight="1" x14ac:dyDescent="0.25">
      <c r="B7" t="s">
        <v>254</v>
      </c>
      <c r="C7" t="s">
        <v>251</v>
      </c>
      <c r="D7" t="s">
        <v>252</v>
      </c>
    </row>
    <row r="8" spans="1:5" ht="15" customHeight="1" x14ac:dyDescent="0.25">
      <c r="B8" t="s">
        <v>255</v>
      </c>
      <c r="C8" t="s">
        <v>256</v>
      </c>
    </row>
    <row r="9" spans="1:5" ht="15" customHeight="1" x14ac:dyDescent="0.25">
      <c r="B9" t="s">
        <v>255</v>
      </c>
      <c r="C9" t="s">
        <v>251</v>
      </c>
      <c r="D9" t="s">
        <v>252</v>
      </c>
    </row>
    <row r="10" spans="1:5" ht="15" customHeight="1" x14ac:dyDescent="0.25">
      <c r="B10" t="s">
        <v>257</v>
      </c>
      <c r="C10" t="s">
        <v>258</v>
      </c>
    </row>
    <row r="11" spans="1:5" ht="15" customHeight="1" x14ac:dyDescent="0.25">
      <c r="A11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ayout definitions"/>
  <dimension ref="A1:M33"/>
  <sheetViews>
    <sheetView workbookViewId="0">
      <selection activeCell="R33" sqref="R33"/>
    </sheetView>
  </sheetViews>
  <sheetFormatPr defaultColWidth="9.1796875" defaultRowHeight="15" customHeight="1" x14ac:dyDescent="0.25"/>
  <sheetData>
    <row r="1" spans="1:13" ht="15" customHeight="1" x14ac:dyDescent="0.25">
      <c r="A1" t="s">
        <v>214</v>
      </c>
      <c r="B1" t="s">
        <v>6</v>
      </c>
    </row>
    <row r="2" spans="1:13" ht="15" customHeight="1" x14ac:dyDescent="0.25">
      <c r="A2" t="s">
        <v>259</v>
      </c>
      <c r="B2" t="s">
        <v>260</v>
      </c>
    </row>
    <row r="4" spans="1:13" ht="15" customHeight="1" x14ac:dyDescent="0.25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25">
      <c r="A5" s="15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16"/>
      <c r="M5" s="9" t="s">
        <v>27</v>
      </c>
    </row>
    <row r="6" spans="1:13" ht="15" customHeight="1" x14ac:dyDescent="0.25">
      <c r="A6" s="16"/>
      <c r="B6" s="10" t="s">
        <v>113</v>
      </c>
      <c r="C6" s="10" t="s">
        <v>113</v>
      </c>
      <c r="D6" s="10" t="s">
        <v>113</v>
      </c>
      <c r="E6" s="10" t="s">
        <v>113</v>
      </c>
      <c r="F6" s="10" t="s">
        <v>113</v>
      </c>
      <c r="G6" s="10" t="s">
        <v>113</v>
      </c>
      <c r="H6" s="10" t="s">
        <v>113</v>
      </c>
      <c r="I6" s="10" t="s">
        <v>113</v>
      </c>
      <c r="J6" s="10" t="s">
        <v>113</v>
      </c>
      <c r="K6" s="10" t="s">
        <v>113</v>
      </c>
      <c r="L6" s="16"/>
      <c r="M6" s="10" t="s">
        <v>113</v>
      </c>
    </row>
    <row r="7" spans="1:13" ht="15" customHeight="1" x14ac:dyDescent="0.25">
      <c r="A7" s="16"/>
      <c r="B7" s="11" t="s">
        <v>261</v>
      </c>
      <c r="C7" s="11" t="s">
        <v>261</v>
      </c>
      <c r="D7" s="11" t="s">
        <v>261</v>
      </c>
      <c r="E7" s="11" t="s">
        <v>261</v>
      </c>
      <c r="F7" s="11" t="s">
        <v>261</v>
      </c>
      <c r="G7" s="11" t="s">
        <v>261</v>
      </c>
      <c r="H7" s="11" t="s">
        <v>261</v>
      </c>
      <c r="I7" s="11" t="s">
        <v>261</v>
      </c>
      <c r="J7" s="11" t="s">
        <v>261</v>
      </c>
      <c r="K7" s="11" t="s">
        <v>261</v>
      </c>
      <c r="L7" s="16"/>
      <c r="M7" s="11" t="s">
        <v>261</v>
      </c>
    </row>
    <row r="8" spans="1:13" ht="15" customHeight="1" x14ac:dyDescent="0.25">
      <c r="A8" s="15" t="s">
        <v>9</v>
      </c>
      <c r="B8" s="9" t="s">
        <v>28</v>
      </c>
      <c r="C8" s="9" t="s">
        <v>29</v>
      </c>
      <c r="D8" s="9" t="s">
        <v>30</v>
      </c>
      <c r="E8" s="9" t="s">
        <v>31</v>
      </c>
      <c r="F8" s="9" t="s">
        <v>32</v>
      </c>
      <c r="G8" s="9" t="s">
        <v>33</v>
      </c>
      <c r="H8" s="9" t="s">
        <v>34</v>
      </c>
      <c r="I8" s="9" t="s">
        <v>35</v>
      </c>
      <c r="J8" s="9" t="s">
        <v>36</v>
      </c>
      <c r="K8" s="9" t="s">
        <v>37</v>
      </c>
      <c r="L8" s="16"/>
      <c r="M8" s="9" t="s">
        <v>38</v>
      </c>
    </row>
    <row r="9" spans="1:13" ht="15" customHeight="1" x14ac:dyDescent="0.25">
      <c r="A9" s="16"/>
      <c r="B9" s="10" t="s">
        <v>113</v>
      </c>
      <c r="C9" s="10" t="s">
        <v>113</v>
      </c>
      <c r="D9" s="10" t="s">
        <v>113</v>
      </c>
      <c r="E9" s="10" t="s">
        <v>113</v>
      </c>
      <c r="F9" s="10" t="s">
        <v>113</v>
      </c>
      <c r="G9" s="10" t="s">
        <v>113</v>
      </c>
      <c r="H9" s="10" t="s">
        <v>113</v>
      </c>
      <c r="I9" s="10" t="s">
        <v>113</v>
      </c>
      <c r="J9" s="10" t="s">
        <v>113</v>
      </c>
      <c r="K9" s="10" t="s">
        <v>113</v>
      </c>
      <c r="L9" s="16"/>
      <c r="M9" s="10" t="s">
        <v>113</v>
      </c>
    </row>
    <row r="10" spans="1:13" ht="15" customHeight="1" x14ac:dyDescent="0.25">
      <c r="A10" s="16"/>
      <c r="B10" s="11" t="s">
        <v>261</v>
      </c>
      <c r="C10" s="11" t="s">
        <v>261</v>
      </c>
      <c r="D10" s="11" t="s">
        <v>261</v>
      </c>
      <c r="E10" s="11" t="s">
        <v>261</v>
      </c>
      <c r="F10" s="11" t="s">
        <v>261</v>
      </c>
      <c r="G10" s="11" t="s">
        <v>261</v>
      </c>
      <c r="H10" s="11" t="s">
        <v>261</v>
      </c>
      <c r="I10" s="11" t="s">
        <v>261</v>
      </c>
      <c r="J10" s="11" t="s">
        <v>261</v>
      </c>
      <c r="K10" s="11" t="s">
        <v>261</v>
      </c>
      <c r="L10" s="16"/>
      <c r="M10" s="11" t="s">
        <v>261</v>
      </c>
    </row>
    <row r="11" spans="1:13" ht="15" customHeight="1" x14ac:dyDescent="0.25">
      <c r="A11" s="15" t="s">
        <v>10</v>
      </c>
      <c r="B11" s="9" t="s">
        <v>39</v>
      </c>
      <c r="C11" s="9" t="s">
        <v>40</v>
      </c>
      <c r="D11" s="9" t="s">
        <v>41</v>
      </c>
      <c r="E11" s="9" t="s">
        <v>42</v>
      </c>
      <c r="F11" s="9" t="s">
        <v>43</v>
      </c>
      <c r="G11" s="9" t="s">
        <v>44</v>
      </c>
      <c r="H11" s="9" t="s">
        <v>45</v>
      </c>
      <c r="I11" s="9" t="s">
        <v>46</v>
      </c>
      <c r="J11" s="9" t="s">
        <v>47</v>
      </c>
      <c r="K11" s="9" t="s">
        <v>48</v>
      </c>
      <c r="L11" s="16"/>
      <c r="M11" s="9" t="s">
        <v>49</v>
      </c>
    </row>
    <row r="12" spans="1:13" ht="15" customHeight="1" x14ac:dyDescent="0.25">
      <c r="A12" s="16"/>
      <c r="B12" s="10" t="s">
        <v>113</v>
      </c>
      <c r="C12" s="10" t="s">
        <v>113</v>
      </c>
      <c r="D12" s="10" t="s">
        <v>113</v>
      </c>
      <c r="E12" s="10" t="s">
        <v>113</v>
      </c>
      <c r="F12" s="10" t="s">
        <v>113</v>
      </c>
      <c r="G12" s="10" t="s">
        <v>113</v>
      </c>
      <c r="H12" s="10" t="s">
        <v>113</v>
      </c>
      <c r="I12" s="10" t="s">
        <v>113</v>
      </c>
      <c r="J12" s="10" t="s">
        <v>113</v>
      </c>
      <c r="K12" s="10" t="s">
        <v>113</v>
      </c>
      <c r="L12" s="16"/>
      <c r="M12" s="10" t="s">
        <v>113</v>
      </c>
    </row>
    <row r="13" spans="1:13" ht="15" customHeight="1" x14ac:dyDescent="0.25">
      <c r="A13" s="16"/>
      <c r="B13" s="11" t="s">
        <v>261</v>
      </c>
      <c r="C13" s="11" t="s">
        <v>261</v>
      </c>
      <c r="D13" s="11" t="s">
        <v>261</v>
      </c>
      <c r="E13" s="11" t="s">
        <v>261</v>
      </c>
      <c r="F13" s="11" t="s">
        <v>261</v>
      </c>
      <c r="G13" s="11" t="s">
        <v>261</v>
      </c>
      <c r="H13" s="11" t="s">
        <v>261</v>
      </c>
      <c r="I13" s="11" t="s">
        <v>261</v>
      </c>
      <c r="J13" s="11" t="s">
        <v>261</v>
      </c>
      <c r="K13" s="11" t="s">
        <v>261</v>
      </c>
      <c r="L13" s="16"/>
      <c r="M13" s="11" t="s">
        <v>261</v>
      </c>
    </row>
    <row r="14" spans="1:13" ht="15" customHeight="1" x14ac:dyDescent="0.25">
      <c r="A14" s="15" t="s">
        <v>11</v>
      </c>
      <c r="B14" s="9" t="s">
        <v>50</v>
      </c>
      <c r="C14" s="9" t="s">
        <v>51</v>
      </c>
      <c r="D14" s="9" t="s">
        <v>52</v>
      </c>
      <c r="E14" s="9" t="s">
        <v>53</v>
      </c>
      <c r="F14" s="9" t="s">
        <v>54</v>
      </c>
      <c r="G14" s="9" t="s">
        <v>55</v>
      </c>
      <c r="H14" s="9" t="s">
        <v>56</v>
      </c>
      <c r="I14" s="9" t="s">
        <v>57</v>
      </c>
      <c r="J14" s="9" t="s">
        <v>58</v>
      </c>
      <c r="K14" s="9" t="s">
        <v>59</v>
      </c>
      <c r="L14" s="16"/>
      <c r="M14" s="9" t="s">
        <v>60</v>
      </c>
    </row>
    <row r="15" spans="1:13" ht="15" customHeight="1" x14ac:dyDescent="0.25">
      <c r="A15" s="16"/>
      <c r="B15" s="10" t="s">
        <v>113</v>
      </c>
      <c r="C15" s="10" t="s">
        <v>113</v>
      </c>
      <c r="D15" s="10" t="s">
        <v>113</v>
      </c>
      <c r="E15" s="10" t="s">
        <v>113</v>
      </c>
      <c r="F15" s="10" t="s">
        <v>113</v>
      </c>
      <c r="G15" s="10" t="s">
        <v>113</v>
      </c>
      <c r="H15" s="10" t="s">
        <v>113</v>
      </c>
      <c r="I15" s="10" t="s">
        <v>113</v>
      </c>
      <c r="J15" s="10" t="s">
        <v>113</v>
      </c>
      <c r="K15" s="10" t="s">
        <v>113</v>
      </c>
      <c r="L15" s="16"/>
      <c r="M15" s="10" t="s">
        <v>113</v>
      </c>
    </row>
    <row r="16" spans="1:13" ht="15" customHeight="1" x14ac:dyDescent="0.25">
      <c r="A16" s="16"/>
      <c r="B16" s="11" t="s">
        <v>261</v>
      </c>
      <c r="C16" s="11" t="s">
        <v>261</v>
      </c>
      <c r="D16" s="11" t="s">
        <v>261</v>
      </c>
      <c r="E16" s="11" t="s">
        <v>261</v>
      </c>
      <c r="F16" s="11" t="s">
        <v>261</v>
      </c>
      <c r="G16" s="11" t="s">
        <v>261</v>
      </c>
      <c r="H16" s="11" t="s">
        <v>261</v>
      </c>
      <c r="I16" s="11" t="s">
        <v>261</v>
      </c>
      <c r="J16" s="11" t="s">
        <v>261</v>
      </c>
      <c r="K16" s="11" t="s">
        <v>261</v>
      </c>
      <c r="L16" s="16"/>
      <c r="M16" s="11" t="s">
        <v>261</v>
      </c>
    </row>
    <row r="17" spans="1:13" ht="15" customHeight="1" x14ac:dyDescent="0.25">
      <c r="A17" s="15" t="s">
        <v>12</v>
      </c>
      <c r="B17" s="9" t="s">
        <v>61</v>
      </c>
      <c r="C17" s="9" t="s">
        <v>62</v>
      </c>
      <c r="D17" s="9" t="s">
        <v>63</v>
      </c>
      <c r="E17" s="9" t="s">
        <v>64</v>
      </c>
      <c r="F17" s="9" t="s">
        <v>65</v>
      </c>
      <c r="G17" s="9" t="s">
        <v>66</v>
      </c>
      <c r="H17" s="9" t="s">
        <v>67</v>
      </c>
      <c r="I17" s="9" t="s">
        <v>68</v>
      </c>
      <c r="J17" s="9" t="s">
        <v>69</v>
      </c>
      <c r="K17" s="9" t="s">
        <v>70</v>
      </c>
      <c r="L17" s="16"/>
      <c r="M17" s="9" t="s">
        <v>71</v>
      </c>
    </row>
    <row r="18" spans="1:13" ht="15" customHeight="1" x14ac:dyDescent="0.25">
      <c r="A18" s="16"/>
      <c r="B18" s="10" t="s">
        <v>113</v>
      </c>
      <c r="C18" s="10" t="s">
        <v>113</v>
      </c>
      <c r="D18" s="10" t="s">
        <v>113</v>
      </c>
      <c r="E18" s="10" t="s">
        <v>113</v>
      </c>
      <c r="F18" s="10" t="s">
        <v>113</v>
      </c>
      <c r="G18" s="10" t="s">
        <v>113</v>
      </c>
      <c r="H18" s="10" t="s">
        <v>113</v>
      </c>
      <c r="I18" s="10" t="s">
        <v>113</v>
      </c>
      <c r="J18" s="10" t="s">
        <v>113</v>
      </c>
      <c r="K18" s="10" t="s">
        <v>113</v>
      </c>
      <c r="L18" s="16"/>
      <c r="M18" s="10" t="s">
        <v>113</v>
      </c>
    </row>
    <row r="19" spans="1:13" ht="15" customHeight="1" x14ac:dyDescent="0.25">
      <c r="A19" s="16"/>
      <c r="B19" s="11" t="s">
        <v>261</v>
      </c>
      <c r="C19" s="11" t="s">
        <v>261</v>
      </c>
      <c r="D19" s="11" t="s">
        <v>261</v>
      </c>
      <c r="E19" s="11" t="s">
        <v>261</v>
      </c>
      <c r="F19" s="11" t="s">
        <v>261</v>
      </c>
      <c r="G19" s="11" t="s">
        <v>261</v>
      </c>
      <c r="H19" s="11" t="s">
        <v>261</v>
      </c>
      <c r="I19" s="11" t="s">
        <v>261</v>
      </c>
      <c r="J19" s="11" t="s">
        <v>261</v>
      </c>
      <c r="K19" s="11" t="s">
        <v>261</v>
      </c>
      <c r="L19" s="16"/>
      <c r="M19" s="11" t="s">
        <v>261</v>
      </c>
    </row>
    <row r="20" spans="1:13" ht="15" customHeight="1" x14ac:dyDescent="0.25">
      <c r="A20" s="15" t="s">
        <v>13</v>
      </c>
      <c r="B20" s="9" t="s">
        <v>72</v>
      </c>
      <c r="C20" s="9" t="s">
        <v>73</v>
      </c>
      <c r="D20" s="9" t="s">
        <v>74</v>
      </c>
      <c r="E20" s="9" t="s">
        <v>75</v>
      </c>
      <c r="F20" s="9" t="s">
        <v>76</v>
      </c>
      <c r="G20" s="9" t="s">
        <v>77</v>
      </c>
      <c r="H20" s="9" t="s">
        <v>78</v>
      </c>
      <c r="I20" s="9" t="s">
        <v>79</v>
      </c>
      <c r="J20" s="9" t="s">
        <v>80</v>
      </c>
      <c r="K20" s="9" t="s">
        <v>81</v>
      </c>
      <c r="L20" s="16"/>
      <c r="M20" s="9" t="s">
        <v>82</v>
      </c>
    </row>
    <row r="21" spans="1:13" ht="15" customHeight="1" x14ac:dyDescent="0.25">
      <c r="A21" s="16"/>
      <c r="B21" s="10" t="s">
        <v>113</v>
      </c>
      <c r="C21" s="10" t="s">
        <v>113</v>
      </c>
      <c r="D21" s="10" t="s">
        <v>113</v>
      </c>
      <c r="E21" s="10" t="s">
        <v>113</v>
      </c>
      <c r="F21" s="10" t="s">
        <v>113</v>
      </c>
      <c r="G21" s="10" t="s">
        <v>113</v>
      </c>
      <c r="H21" s="10" t="s">
        <v>113</v>
      </c>
      <c r="I21" s="10" t="s">
        <v>113</v>
      </c>
      <c r="J21" s="10" t="s">
        <v>113</v>
      </c>
      <c r="K21" s="10" t="s">
        <v>113</v>
      </c>
      <c r="L21" s="16"/>
      <c r="M21" s="10" t="s">
        <v>113</v>
      </c>
    </row>
    <row r="22" spans="1:13" ht="15" customHeight="1" x14ac:dyDescent="0.25">
      <c r="A22" s="16"/>
      <c r="B22" s="11" t="s">
        <v>261</v>
      </c>
      <c r="C22" s="11" t="s">
        <v>261</v>
      </c>
      <c r="D22" s="11" t="s">
        <v>261</v>
      </c>
      <c r="E22" s="11" t="s">
        <v>261</v>
      </c>
      <c r="F22" s="11" t="s">
        <v>261</v>
      </c>
      <c r="G22" s="11" t="s">
        <v>261</v>
      </c>
      <c r="H22" s="11" t="s">
        <v>261</v>
      </c>
      <c r="I22" s="11" t="s">
        <v>261</v>
      </c>
      <c r="J22" s="11" t="s">
        <v>261</v>
      </c>
      <c r="K22" s="11" t="s">
        <v>261</v>
      </c>
      <c r="L22" s="16"/>
      <c r="M22" s="11" t="s">
        <v>261</v>
      </c>
    </row>
    <row r="23" spans="1:13" ht="15" customHeight="1" x14ac:dyDescent="0.25">
      <c r="A23" s="15" t="s">
        <v>14</v>
      </c>
      <c r="B23" s="9" t="s">
        <v>83</v>
      </c>
      <c r="C23" s="9" t="s">
        <v>84</v>
      </c>
      <c r="D23" s="9" t="s">
        <v>85</v>
      </c>
      <c r="E23" s="9" t="s">
        <v>86</v>
      </c>
      <c r="F23" s="9" t="s">
        <v>87</v>
      </c>
      <c r="G23" s="9" t="s">
        <v>88</v>
      </c>
      <c r="H23" s="9" t="s">
        <v>89</v>
      </c>
      <c r="I23" s="9" t="s">
        <v>90</v>
      </c>
      <c r="J23" s="9" t="s">
        <v>91</v>
      </c>
      <c r="K23" s="9" t="s">
        <v>92</v>
      </c>
      <c r="L23" s="16"/>
      <c r="M23" s="9" t="s">
        <v>93</v>
      </c>
    </row>
    <row r="24" spans="1:13" ht="15" customHeight="1" x14ac:dyDescent="0.25">
      <c r="A24" s="16"/>
      <c r="B24" s="10" t="s">
        <v>113</v>
      </c>
      <c r="C24" s="10" t="s">
        <v>113</v>
      </c>
      <c r="D24" s="10" t="s">
        <v>113</v>
      </c>
      <c r="E24" s="10" t="s">
        <v>113</v>
      </c>
      <c r="F24" s="10" t="s">
        <v>113</v>
      </c>
      <c r="G24" s="10" t="s">
        <v>113</v>
      </c>
      <c r="H24" s="10" t="s">
        <v>113</v>
      </c>
      <c r="I24" s="10" t="s">
        <v>113</v>
      </c>
      <c r="J24" s="10" t="s">
        <v>113</v>
      </c>
      <c r="K24" s="10" t="s">
        <v>113</v>
      </c>
      <c r="L24" s="16"/>
      <c r="M24" s="10" t="s">
        <v>113</v>
      </c>
    </row>
    <row r="25" spans="1:13" ht="15" customHeight="1" x14ac:dyDescent="0.25">
      <c r="A25" s="16"/>
      <c r="B25" s="11" t="s">
        <v>261</v>
      </c>
      <c r="C25" s="11" t="s">
        <v>261</v>
      </c>
      <c r="D25" s="11" t="s">
        <v>261</v>
      </c>
      <c r="E25" s="11" t="s">
        <v>261</v>
      </c>
      <c r="F25" s="11" t="s">
        <v>261</v>
      </c>
      <c r="G25" s="11" t="s">
        <v>261</v>
      </c>
      <c r="H25" s="11" t="s">
        <v>261</v>
      </c>
      <c r="I25" s="11" t="s">
        <v>261</v>
      </c>
      <c r="J25" s="11" t="s">
        <v>261</v>
      </c>
      <c r="K25" s="11" t="s">
        <v>261</v>
      </c>
      <c r="L25" s="16"/>
      <c r="M25" s="11" t="s">
        <v>261</v>
      </c>
    </row>
    <row r="26" spans="1:13" ht="15" customHeight="1" x14ac:dyDescent="0.25">
      <c r="A26" s="15" t="s">
        <v>15</v>
      </c>
      <c r="B26" s="9" t="s">
        <v>94</v>
      </c>
      <c r="C26" s="9" t="s">
        <v>95</v>
      </c>
      <c r="D26" s="9" t="s">
        <v>96</v>
      </c>
      <c r="E26" s="9" t="s">
        <v>97</v>
      </c>
      <c r="F26" s="9" t="s">
        <v>98</v>
      </c>
      <c r="G26" s="9" t="s">
        <v>99</v>
      </c>
      <c r="H26" s="9" t="s">
        <v>100</v>
      </c>
      <c r="I26" s="9" t="s">
        <v>101</v>
      </c>
      <c r="J26" s="9" t="s">
        <v>102</v>
      </c>
      <c r="K26" s="9" t="s">
        <v>103</v>
      </c>
      <c r="L26" s="16"/>
      <c r="M26" s="9" t="s">
        <v>104</v>
      </c>
    </row>
    <row r="27" spans="1:13" ht="15" customHeight="1" x14ac:dyDescent="0.25">
      <c r="A27" s="16"/>
      <c r="B27" s="10" t="s">
        <v>113</v>
      </c>
      <c r="C27" s="10" t="s">
        <v>113</v>
      </c>
      <c r="D27" s="10" t="s">
        <v>113</v>
      </c>
      <c r="E27" s="10" t="s">
        <v>113</v>
      </c>
      <c r="F27" s="10" t="s">
        <v>113</v>
      </c>
      <c r="G27" s="10" t="s">
        <v>113</v>
      </c>
      <c r="H27" s="10" t="s">
        <v>113</v>
      </c>
      <c r="I27" s="10" t="s">
        <v>113</v>
      </c>
      <c r="J27" s="10" t="s">
        <v>113</v>
      </c>
      <c r="K27" s="10" t="s">
        <v>113</v>
      </c>
      <c r="L27" s="16"/>
      <c r="M27" s="10" t="s">
        <v>113</v>
      </c>
    </row>
    <row r="28" spans="1:13" ht="15" customHeight="1" x14ac:dyDescent="0.25">
      <c r="A28" s="16"/>
      <c r="B28" s="11" t="s">
        <v>261</v>
      </c>
      <c r="C28" s="11" t="s">
        <v>261</v>
      </c>
      <c r="D28" s="11" t="s">
        <v>261</v>
      </c>
      <c r="E28" s="11" t="s">
        <v>261</v>
      </c>
      <c r="F28" s="11" t="s">
        <v>261</v>
      </c>
      <c r="G28" s="11" t="s">
        <v>261</v>
      </c>
      <c r="H28" s="11" t="s">
        <v>261</v>
      </c>
      <c r="I28" s="11" t="s">
        <v>261</v>
      </c>
      <c r="J28" s="11" t="s">
        <v>261</v>
      </c>
      <c r="K28" s="11" t="s">
        <v>261</v>
      </c>
      <c r="L28" s="16"/>
      <c r="M28" s="11" t="s">
        <v>261</v>
      </c>
    </row>
    <row r="33" spans="1:1" ht="12.5" x14ac:dyDescent="0.25">
      <c r="A33" t="s">
        <v>3</v>
      </c>
    </row>
  </sheetData>
  <mergeCells count="16">
    <mergeCell ref="A20:A22"/>
    <mergeCell ref="A23:A25"/>
    <mergeCell ref="A26:A28"/>
    <mergeCell ref="L5:L7"/>
    <mergeCell ref="L8:L10"/>
    <mergeCell ref="L11:L13"/>
    <mergeCell ref="L14:L16"/>
    <mergeCell ref="L17:L19"/>
    <mergeCell ref="L20:L22"/>
    <mergeCell ref="L23:L25"/>
    <mergeCell ref="L26:L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Dongyan Zhou</cp:lastModifiedBy>
  <dcterms:created xsi:type="dcterms:W3CDTF">2020-08-29T11:57:43Z</dcterms:created>
  <dcterms:modified xsi:type="dcterms:W3CDTF">2021-01-17T13:55:54Z</dcterms:modified>
</cp:coreProperties>
</file>