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E:\2019-nCov\Cell Host &amp; Microbe\homogeneous tissue Ab conc\"/>
    </mc:Choice>
  </mc:AlternateContent>
  <xr:revisionPtr revIDLastSave="0" documentId="13_ncr:1_{FFAA5CD8-890D-408E-B382-D30E1CFFD803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bsorba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3" i="1" l="1"/>
  <c r="R46" i="1" s="1"/>
  <c r="R32" i="1"/>
  <c r="R45" i="1" s="1"/>
  <c r="U45" i="1"/>
  <c r="T45" i="1"/>
  <c r="U44" i="1"/>
  <c r="T44" i="1"/>
  <c r="M45" i="1"/>
  <c r="L45" i="1"/>
  <c r="M44" i="1"/>
  <c r="L44" i="1"/>
  <c r="M43" i="1"/>
  <c r="L43" i="1"/>
  <c r="R44" i="1"/>
  <c r="R47" i="1"/>
  <c r="R48" i="1"/>
  <c r="R49" i="1"/>
  <c r="R50" i="1"/>
  <c r="R51" i="1"/>
  <c r="R52" i="1"/>
  <c r="R53" i="1"/>
  <c r="R54" i="1"/>
  <c r="R43" i="1"/>
  <c r="P48" i="1"/>
  <c r="P49" i="1"/>
  <c r="P50" i="1"/>
  <c r="P51" i="1"/>
  <c r="P52" i="1"/>
  <c r="P53" i="1"/>
  <c r="P54" i="1"/>
  <c r="T43" i="1" l="1"/>
  <c r="U43" i="1"/>
  <c r="Y26" i="1" l="1"/>
  <c r="W26" i="1"/>
  <c r="W24" i="1"/>
  <c r="Y23" i="1"/>
  <c r="W22" i="1"/>
  <c r="S26" i="1"/>
  <c r="Q26" i="1"/>
  <c r="S25" i="1"/>
  <c r="Q25" i="1"/>
  <c r="U24" i="1"/>
  <c r="R36" i="1" s="1"/>
  <c r="S24" i="1"/>
  <c r="R34" i="1" s="1"/>
  <c r="S23" i="1"/>
  <c r="Q23" i="1"/>
  <c r="U22" i="1"/>
  <c r="S22" i="1"/>
  <c r="Q22" i="1"/>
  <c r="R22" i="1"/>
  <c r="S21" i="1"/>
  <c r="R30" i="1" s="1"/>
  <c r="B26" i="1"/>
  <c r="O26" i="1" s="1"/>
  <c r="C26" i="1"/>
  <c r="P26" i="1" s="1"/>
  <c r="D26" i="1"/>
  <c r="E26" i="1"/>
  <c r="R26" i="1" s="1"/>
  <c r="F26" i="1"/>
  <c r="G26" i="1"/>
  <c r="T26" i="1" s="1"/>
  <c r="H26" i="1"/>
  <c r="U26" i="1" s="1"/>
  <c r="I26" i="1"/>
  <c r="V26" i="1" s="1"/>
  <c r="J26" i="1"/>
  <c r="K26" i="1"/>
  <c r="X26" i="1" s="1"/>
  <c r="L26" i="1"/>
  <c r="M26" i="1"/>
  <c r="Z26" i="1" s="1"/>
  <c r="B22" i="1"/>
  <c r="O22" i="1" s="1"/>
  <c r="C22" i="1"/>
  <c r="P22" i="1" s="1"/>
  <c r="D22" i="1"/>
  <c r="E22" i="1"/>
  <c r="F22" i="1"/>
  <c r="G22" i="1"/>
  <c r="T22" i="1" s="1"/>
  <c r="H22" i="1"/>
  <c r="I22" i="1"/>
  <c r="V22" i="1" s="1"/>
  <c r="J22" i="1"/>
  <c r="K22" i="1"/>
  <c r="X22" i="1" s="1"/>
  <c r="L22" i="1"/>
  <c r="Y22" i="1" s="1"/>
  <c r="M22" i="1"/>
  <c r="Z22" i="1" s="1"/>
  <c r="B23" i="1"/>
  <c r="O23" i="1" s="1"/>
  <c r="C23" i="1"/>
  <c r="P23" i="1" s="1"/>
  <c r="D23" i="1"/>
  <c r="E23" i="1"/>
  <c r="R23" i="1" s="1"/>
  <c r="F23" i="1"/>
  <c r="G23" i="1"/>
  <c r="T23" i="1" s="1"/>
  <c r="H23" i="1"/>
  <c r="U23" i="1" s="1"/>
  <c r="I23" i="1"/>
  <c r="V23" i="1" s="1"/>
  <c r="J23" i="1"/>
  <c r="W23" i="1" s="1"/>
  <c r="K23" i="1"/>
  <c r="X23" i="1" s="1"/>
  <c r="L23" i="1"/>
  <c r="M23" i="1"/>
  <c r="Z23" i="1" s="1"/>
  <c r="B24" i="1"/>
  <c r="O24" i="1" s="1"/>
  <c r="C24" i="1"/>
  <c r="P24" i="1" s="1"/>
  <c r="D24" i="1"/>
  <c r="Q24" i="1" s="1"/>
  <c r="E24" i="1"/>
  <c r="R24" i="1" s="1"/>
  <c r="P37" i="1" s="1"/>
  <c r="F24" i="1"/>
  <c r="G24" i="1"/>
  <c r="T24" i="1" s="1"/>
  <c r="R35" i="1" s="1"/>
  <c r="H24" i="1"/>
  <c r="I24" i="1"/>
  <c r="V24" i="1" s="1"/>
  <c r="J24" i="1"/>
  <c r="K24" i="1"/>
  <c r="X24" i="1" s="1"/>
  <c r="L24" i="1"/>
  <c r="Y24" i="1" s="1"/>
  <c r="M24" i="1"/>
  <c r="Z24" i="1" s="1"/>
  <c r="R41" i="1" s="1"/>
  <c r="B25" i="1"/>
  <c r="O25" i="1" s="1"/>
  <c r="C25" i="1"/>
  <c r="P25" i="1" s="1"/>
  <c r="D25" i="1"/>
  <c r="E25" i="1"/>
  <c r="R25" i="1" s="1"/>
  <c r="F25" i="1"/>
  <c r="G25" i="1"/>
  <c r="T25" i="1" s="1"/>
  <c r="H25" i="1"/>
  <c r="U25" i="1" s="1"/>
  <c r="I25" i="1"/>
  <c r="V25" i="1" s="1"/>
  <c r="J25" i="1"/>
  <c r="W25" i="1" s="1"/>
  <c r="K25" i="1"/>
  <c r="X25" i="1" s="1"/>
  <c r="L25" i="1"/>
  <c r="Y25" i="1" s="1"/>
  <c r="M25" i="1"/>
  <c r="Z25" i="1" s="1"/>
  <c r="C21" i="1"/>
  <c r="P21" i="1" s="1"/>
  <c r="D21" i="1"/>
  <c r="Q21" i="1" s="1"/>
  <c r="P32" i="1" s="1"/>
  <c r="P45" i="1" s="1"/>
  <c r="E21" i="1"/>
  <c r="R21" i="1" s="1"/>
  <c r="P33" i="1" s="1"/>
  <c r="P46" i="1" s="1"/>
  <c r="F21" i="1"/>
  <c r="G21" i="1"/>
  <c r="T21" i="1" s="1"/>
  <c r="H21" i="1"/>
  <c r="U21" i="1" s="1"/>
  <c r="I21" i="1"/>
  <c r="V21" i="1" s="1"/>
  <c r="J21" i="1"/>
  <c r="W21" i="1" s="1"/>
  <c r="K21" i="1"/>
  <c r="X21" i="1" s="1"/>
  <c r="L21" i="1"/>
  <c r="Y21" i="1" s="1"/>
  <c r="M21" i="1"/>
  <c r="Z21" i="1" s="1"/>
  <c r="B21" i="1"/>
  <c r="O21" i="1" s="1"/>
  <c r="P30" i="1" s="1"/>
  <c r="P43" i="1" s="1"/>
  <c r="R11" i="1"/>
  <c r="R12" i="1" s="1"/>
  <c r="R13" i="1" s="1"/>
  <c r="R14" i="1" s="1"/>
  <c r="R15" i="1" s="1"/>
  <c r="R16" i="1" s="1"/>
  <c r="R17" i="1" s="1"/>
  <c r="O11" i="1"/>
  <c r="O12" i="1" s="1"/>
  <c r="O13" i="1" s="1"/>
  <c r="O14" i="1" s="1"/>
  <c r="O15" i="1" s="1"/>
  <c r="O16" i="1" s="1"/>
  <c r="O17" i="1" s="1"/>
  <c r="B19" i="1"/>
  <c r="C19" i="1"/>
  <c r="D19" i="1"/>
  <c r="E19" i="1"/>
  <c r="F19" i="1"/>
  <c r="G19" i="1"/>
  <c r="H19" i="1"/>
  <c r="I19" i="1"/>
  <c r="R39" i="1" l="1"/>
  <c r="P39" i="1"/>
  <c r="P34" i="1"/>
  <c r="P47" i="1" s="1"/>
  <c r="R37" i="1"/>
  <c r="P41" i="1"/>
  <c r="P35" i="1"/>
  <c r="P31" i="1"/>
  <c r="P44" i="1" s="1"/>
  <c r="R31" i="1"/>
  <c r="R38" i="1"/>
</calcChain>
</file>

<file path=xl/sharedStrings.xml><?xml version="1.0" encoding="utf-8"?>
<sst xmlns="http://schemas.openxmlformats.org/spreadsheetml/2006/main" count="904" uniqueCount="303">
  <si>
    <t>Measurement results</t>
  </si>
  <si>
    <t>20210112 homogene plate2.skax</t>
  </si>
  <si>
    <t>12/1/2021 8:26:57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</si>
  <si>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</si>
  <si>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</si>
  <si>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</si>
  <si>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</si>
  <si>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</si>
  <si>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</si>
  <si>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</si>
  <si>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</si>
  <si>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</si>
  <si>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</si>
  <si>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</si>
  <si>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</si>
  <si>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</si>
  <si>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</si>
  <si>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</si>
  <si>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</si>
  <si>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</si>
  <si>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</si>
  <si>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</si>
  <si>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</si>
  <si>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</si>
  <si>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</si>
  <si>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</si>
  <si>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</si>
  <si>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</si>
  <si>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</si>
  <si>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</si>
  <si>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</si>
  <si>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</si>
  <si>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</si>
  <si>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</si>
  <si>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</si>
  <si>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</si>
  <si>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</si>
  <si>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</si>
  <si>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</si>
  <si>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</si>
  <si>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</si>
  <si>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</si>
  <si>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</si>
  <si>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</si>
  <si>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</si>
  <si>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</si>
  <si>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</si>
  <si>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</si>
  <si>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</si>
  <si>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</si>
  <si>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</si>
  <si>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</si>
  <si>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</si>
  <si>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</si>
  <si>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</si>
  <si>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</si>
  <si>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</si>
  <si>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</si>
  <si>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</si>
  <si>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</si>
  <si>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</si>
  <si>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</si>
  <si>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</si>
  <si>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</si>
  <si>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</si>
  <si>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</si>
  <si>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</si>
  <si>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</si>
  <si>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</si>
  <si>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</si>
  <si>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</si>
  <si>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</si>
  <si>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</si>
  <si>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</si>
  <si>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</si>
  <si>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</si>
  <si>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</si>
  <si>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</si>
  <si>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</si>
  <si>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</si>
  <si>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</si>
  <si>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</si>
  <si>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</si>
  <si>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</si>
  <si>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</si>
  <si>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</si>
  <si>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</si>
  <si>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</si>
  <si>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</si>
  <si>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</si>
  <si>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</si>
  <si>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</si>
  <si>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</si>
  <si>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</si>
  <si>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</si>
  <si>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</si>
  <si>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</si>
  <si>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Un0081</t>
  </si>
  <si>
    <t>Un0082</t>
  </si>
  <si>
    <t>Un0083</t>
  </si>
  <si>
    <t>Un0084</t>
  </si>
  <si>
    <t>Un0085</t>
  </si>
  <si>
    <t>Un0086</t>
  </si>
  <si>
    <t>Un0087</t>
  </si>
  <si>
    <t>Un0088</t>
  </si>
  <si>
    <t>Un0089</t>
  </si>
  <si>
    <t>Un0090</t>
  </si>
  <si>
    <t>Un0091</t>
  </si>
  <si>
    <t>Un0092</t>
  </si>
  <si>
    <t>Un0093</t>
  </si>
  <si>
    <t>Un0094</t>
  </si>
  <si>
    <t>Un0095</t>
  </si>
  <si>
    <t>Un0096</t>
  </si>
  <si>
    <t>Autoloading range A1 - M28</t>
  </si>
  <si>
    <t>Results summary</t>
  </si>
  <si>
    <t>General</t>
  </si>
  <si>
    <t>Plate</t>
  </si>
  <si>
    <t>Well</t>
  </si>
  <si>
    <t>Group</t>
  </si>
  <si>
    <t>Absorbance 1 (450nm)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</si>
  <si>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</si>
  <si>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</si>
  <si>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</si>
  <si>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</si>
  <si>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</si>
  <si>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</si>
  <si>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</si>
  <si>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</si>
  <si>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</si>
  <si>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</si>
  <si>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</si>
  <si>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</si>
  <si>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</si>
  <si>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</si>
  <si>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</si>
  <si>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</si>
  <si>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</si>
  <si>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</si>
  <si>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</si>
  <si>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</si>
  <si>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</si>
  <si>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</si>
  <si>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</si>
  <si>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</si>
  <si>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</si>
  <si>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</si>
  <si>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</si>
  <si>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</si>
  <si>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</si>
  <si>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</si>
  <si>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</si>
  <si>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</si>
  <si>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</si>
  <si>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</si>
  <si>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</si>
  <si>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</si>
  <si>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</si>
  <si>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</si>
  <si>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</si>
  <si>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</si>
  <si>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</si>
  <si>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</si>
  <si>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</si>
  <si>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</si>
  <si>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</si>
  <si>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</si>
  <si>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</si>
  <si>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</si>
  <si>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</si>
  <si>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</si>
  <si>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</si>
  <si>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</si>
  <si>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</si>
  <si>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</si>
  <si>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</si>
  <si>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</si>
  <si>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</si>
  <si>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</si>
  <si>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</si>
  <si>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</si>
  <si>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</si>
  <si>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</si>
  <si>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</si>
  <si>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</si>
  <si>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</si>
  <si>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</si>
  <si>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</si>
  <si>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</si>
  <si>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</si>
  <si>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</si>
  <si>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</si>
  <si>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</si>
  <si>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</si>
  <si>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</si>
  <si>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</si>
  <si>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</si>
  <si>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</si>
  <si>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</si>
  <si>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</si>
  <si>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</si>
  <si>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</si>
  <si>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</si>
  <si>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</si>
  <si>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</si>
  <si>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</si>
  <si>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</si>
  <si>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</si>
  <si>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</si>
  <si>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</si>
  <si>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</si>
  <si>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</si>
  <si>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</si>
  <si>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</si>
  <si>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</si>
  <si>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</si>
  <si>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</si>
  <si>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</si>
  <si>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General information</t>
  </si>
  <si>
    <t>Software version</t>
  </si>
  <si>
    <t>SkanIt Software 6.1 RE for Microplate Readers RE, ver. 6.1.0.51</t>
  </si>
  <si>
    <t>Session information</t>
  </si>
  <si>
    <t>Session name</t>
  </si>
  <si>
    <t>Session notes</t>
  </si>
  <si>
    <t>SkanIt Software RE for Microplate Readers RE, ver. 6.1.0.51</t>
  </si>
  <si>
    <t>Execution time</t>
  </si>
  <si>
    <t>User</t>
  </si>
  <si>
    <t>DESKTOP-30EGL1K\AIDS Institute</t>
  </si>
  <si>
    <t>Instrument information</t>
  </si>
  <si>
    <t>Name</t>
  </si>
  <si>
    <t>Varioskan LUX</t>
  </si>
  <si>
    <t>ESW version</t>
  </si>
  <si>
    <t>1.00.38</t>
  </si>
  <si>
    <t>Optical response compensation</t>
  </si>
  <si>
    <t>Yes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</si>
  <si>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</si>
  <si>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</si>
  <si>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</si>
  <si>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</si>
  <si>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</si>
  <si>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</si>
  <si>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</si>
  <si>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</si>
  <si>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</si>
  <si>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</si>
  <si>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</si>
  <si>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</si>
  <si>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</si>
  <si>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</si>
  <si>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</si>
  <si>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</si>
  <si>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</si>
  <si>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</si>
  <si>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</si>
  <si>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</si>
  <si>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</si>
  <si>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</si>
  <si>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Wavelength [nm]</t>
  </si>
  <si>
    <t>450</t>
  </si>
  <si>
    <t>Use transmittance</t>
  </si>
  <si>
    <t>Pathlength correction</t>
  </si>
  <si>
    <t>Measurement Time [ms]</t>
  </si>
  <si>
    <t>100</t>
  </si>
  <si>
    <t>Run log</t>
  </si>
  <si>
    <t>Time</t>
  </si>
  <si>
    <t>Event</t>
  </si>
  <si>
    <t>Information</t>
  </si>
  <si>
    <t>Session 20210112 homogene plate2.skax started</t>
  </si>
  <si>
    <t>Temperature</t>
  </si>
  <si>
    <t>23.3°C</t>
  </si>
  <si>
    <t>Step Absorbance 1 started</t>
  </si>
  <si>
    <t>12/1/2021 8:27:33 pm</t>
  </si>
  <si>
    <t>Step Absorbance 1 ended</t>
  </si>
  <si>
    <t>12/1/2021 8:27:44 pm</t>
  </si>
  <si>
    <t>Session 20210112 homogene plate2.skax ended</t>
  </si>
  <si>
    <t>Plate template</t>
  </si>
  <si>
    <t>ANSI/SBS Standard, 96-well</t>
  </si>
  <si>
    <t>1:1</t>
  </si>
  <si>
    <t>conc.</t>
  </si>
  <si>
    <t>p450</t>
  </si>
  <si>
    <t>lung</t>
  </si>
  <si>
    <t>NT</t>
  </si>
  <si>
    <t>2-1</t>
  </si>
  <si>
    <t>2-2</t>
  </si>
  <si>
    <t>2-3</t>
  </si>
  <si>
    <t>2-4</t>
  </si>
  <si>
    <t>3-1</t>
  </si>
  <si>
    <t>3-2</t>
  </si>
  <si>
    <t>3-3</t>
  </si>
  <si>
    <t>3-4</t>
  </si>
  <si>
    <t>4-1</t>
  </si>
  <si>
    <t>4-2</t>
  </si>
  <si>
    <t>4-3</t>
  </si>
  <si>
    <t>4-4</t>
  </si>
  <si>
    <t>ng/ml</t>
  </si>
  <si>
    <t>G2</t>
  </si>
  <si>
    <t>G3</t>
  </si>
  <si>
    <t>G4</t>
  </si>
  <si>
    <r>
      <t>5.78</t>
    </r>
    <r>
      <rPr>
        <sz val="10"/>
        <rFont val="Calibri"/>
        <family val="2"/>
      </rPr>
      <t>±</t>
    </r>
    <r>
      <rPr>
        <sz val="10"/>
        <rFont val="Arial"/>
        <family val="2"/>
      </rPr>
      <t>1.36</t>
    </r>
  </si>
  <si>
    <r>
      <t>3.49</t>
    </r>
    <r>
      <rPr>
        <sz val="10"/>
        <rFont val="Calibri"/>
        <family val="2"/>
      </rPr>
      <t>±</t>
    </r>
    <r>
      <rPr>
        <sz val="10"/>
        <rFont val="Arial"/>
        <family val="2"/>
      </rPr>
      <t>2.40</t>
    </r>
  </si>
  <si>
    <r>
      <t>2.67</t>
    </r>
    <r>
      <rPr>
        <sz val="10"/>
        <rFont val="Calibri"/>
        <family val="2"/>
      </rPr>
      <t>±</t>
    </r>
    <r>
      <rPr>
        <sz val="10"/>
        <rFont val="Arial"/>
        <family val="2"/>
      </rPr>
      <t>2.90</t>
    </r>
  </si>
  <si>
    <t>1.67±1.01</t>
  </si>
  <si>
    <t>1.03±0.99</t>
  </si>
  <si>
    <t>1.96± 0.38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</si>
</sst>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1_01'!$P$9</c:f>
              <c:strCache>
                <c:ptCount val="1"/>
                <c:pt idx="0">
                  <c:v>p450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286744300301417"/>
                  <c:y val="-5.602468050164662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1_01'!$O$13:$O$17</c:f>
              <c:numCache>
                <c:formatCode>General</c:formatCode>
                <c:ptCount val="5"/>
                <c:pt idx="0">
                  <c:v>25</c:v>
                </c:pt>
                <c:pt idx="1">
                  <c:v>12.5</c:v>
                </c:pt>
                <c:pt idx="2">
                  <c:v>6.25</c:v>
                </c:pt>
                <c:pt idx="3">
                  <c:v>3.125</c:v>
                </c:pt>
                <c:pt idx="4">
                  <c:v>1.5625</c:v>
                </c:pt>
              </c:numCache>
            </c:numRef>
          </c:xVal>
          <c:yVal>
            <c:numRef>
              <c:f>'Absorbance 1_01'!$P$13:$P$17</c:f>
              <c:numCache>
                <c:formatCode>General</c:formatCode>
                <c:ptCount val="5"/>
                <c:pt idx="0">
                  <c:v>1.0951</c:v>
                </c:pt>
                <c:pt idx="1">
                  <c:v>0.8597999999999999</c:v>
                </c:pt>
                <c:pt idx="2">
                  <c:v>0.61495</c:v>
                </c:pt>
                <c:pt idx="3">
                  <c:v>0.45184999999999997</c:v>
                </c:pt>
                <c:pt idx="4">
                  <c:v>0.2999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3A-4005-8CAD-8B988BE23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029183"/>
        <c:axId val="1183517087"/>
      </c:scatterChart>
      <c:valAx>
        <c:axId val="97802918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17087"/>
        <c:crosses val="autoZero"/>
        <c:crossBetween val="midCat"/>
      </c:valAx>
      <c:valAx>
        <c:axId val="1183517087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029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1_01'!$S$9</c:f>
              <c:strCache>
                <c:ptCount val="1"/>
                <c:pt idx="0">
                  <c:v>p450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9013700553404072E-3"/>
                  <c:y val="-4.3630769230769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1_01'!$R$12:$R$17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1.5625</c:v>
                </c:pt>
              </c:numCache>
            </c:numRef>
          </c:xVal>
          <c:yVal>
            <c:numRef>
              <c:f>'Absorbance 1_01'!$S$12:$S$17</c:f>
              <c:numCache>
                <c:formatCode>0.0000</c:formatCode>
                <c:ptCount val="6"/>
                <c:pt idx="0">
                  <c:v>0.83399999999999996</c:v>
                </c:pt>
                <c:pt idx="1">
                  <c:v>0.50619999999999998</c:v>
                </c:pt>
                <c:pt idx="2">
                  <c:v>0.34370000000000001</c:v>
                </c:pt>
                <c:pt idx="3">
                  <c:v>0.21809999999999999</c:v>
                </c:pt>
                <c:pt idx="4">
                  <c:v>0.1527</c:v>
                </c:pt>
                <c:pt idx="5">
                  <c:v>0.1406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80-4F73-89EF-8EADABE7F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7391679"/>
        <c:axId val="1247392095"/>
      </c:scatterChart>
      <c:valAx>
        <c:axId val="124739167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7392095"/>
        <c:crosses val="autoZero"/>
        <c:crossBetween val="midCat"/>
      </c:valAx>
      <c:valAx>
        <c:axId val="1247392095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73916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454025</xdr:colOff>
      <xdr:row>29</xdr:row>
      <xdr:rowOff>114300</xdr:rowOff>
    </xdr:from>
    <xdr:to>
      <xdr:col>9</xdr:col>
      <xdr:colOff>139700</xdr:colOff>
      <xdr:row>40</xdr:row>
      <xdr:rowOff>111124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41643DB-E512-44B9-9BCC-9B8311DBD4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409575</xdr:colOff>
      <xdr:row>29</xdr:row>
      <xdr:rowOff>114300</xdr:rowOff>
    </xdr:from>
    <xdr:to>
      <xdr:col>5</xdr:col>
      <xdr:colOff>330200</xdr:colOff>
      <xdr:row>40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3816AC9-6B27-4740-9EAA-A8DCF15EB2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Z54"/>
  <sheetViews>
    <sheetView tabSelected="1" topLeftCell="G40" workbookViewId="0">
      <selection activeCell="P43" sqref="P43:P54"/>
    </sheetView>
  </sheetViews>
  <sheetFormatPr defaultColWidth="9.1796875" defaultRowHeight="15" customHeight="1" x14ac:dyDescent="0.25"/>
  <cols>
    <col min="1" max="1" width="21.1796875" style="10" customWidth="1"/>
    <col min="2" max="2" width="7.7265625" style="10" customWidth="1"/>
    <col min="3" max="3" width="8" style="10" customWidth="1"/>
    <col min="4" max="4" width="7.7265625" style="10" customWidth="1"/>
    <col min="5" max="5" width="8.26953125" style="10" customWidth="1"/>
    <col min="6" max="8" width="7.90625" style="10" customWidth="1"/>
    <col min="9" max="9" width="7.7265625" style="10" customWidth="1"/>
    <col min="10" max="10" width="7.81640625" style="10" customWidth="1"/>
    <col min="11" max="12" width="7.90625" style="10" customWidth="1"/>
    <col min="13" max="13" width="7.6328125" style="10" customWidth="1"/>
    <col min="14" max="14" width="2.81640625" style="10" customWidth="1"/>
    <col min="15" max="15" width="8.54296875" style="10" customWidth="1"/>
    <col min="16" max="16" width="8.81640625" style="10" customWidth="1"/>
    <col min="17" max="17" width="8.36328125" style="10" customWidth="1"/>
    <col min="18" max="18" width="8.1796875" style="10" customWidth="1"/>
    <col min="19" max="16384" width="9.1796875" style="10"/>
  </cols>
  <sheetData>
    <row r="1" spans="1:19" ht="15" customHeight="1" x14ac:dyDescent="0.25">
      <c r="A1" s="10" t="s">
        <v>0</v>
      </c>
    </row>
    <row r="2" spans="1:19" ht="15" customHeight="1" x14ac:dyDescent="0.25">
      <c r="A2" s="10" t="s">
        <v>1</v>
      </c>
    </row>
    <row r="3" spans="1:19" ht="15" customHeight="1" x14ac:dyDescent="0.25">
      <c r="A3" s="10" t="s">
        <v>2</v>
      </c>
    </row>
    <row r="4" spans="1:19" ht="15" customHeight="1" x14ac:dyDescent="0.25">
      <c r="A4" s="10" t="s">
        <v>3</v>
      </c>
    </row>
    <row r="5" spans="1:19" ht="15" customHeight="1" x14ac:dyDescent="0.25">
      <c r="A5" s="10" t="s">
        <v>4</v>
      </c>
    </row>
    <row r="6" spans="1:19" ht="15" customHeight="1" x14ac:dyDescent="0.25">
      <c r="A6" s="10" t="s">
        <v>5</v>
      </c>
    </row>
    <row r="7" spans="1:19" ht="15" customHeight="1" x14ac:dyDescent="0.25">
      <c r="A7" s="10" t="s">
        <v>3</v>
      </c>
    </row>
    <row r="8" spans="1:19" ht="15" customHeight="1" x14ac:dyDescent="0.25">
      <c r="A8" s="10" t="s">
        <v>6</v>
      </c>
    </row>
    <row r="9" spans="1:19" ht="15" customHeight="1" x14ac:dyDescent="0.25">
      <c r="A9" s="10" t="s">
        <v>3</v>
      </c>
      <c r="O9" s="10" t="s">
        <v>277</v>
      </c>
      <c r="P9" s="10" t="s">
        <v>278</v>
      </c>
      <c r="Q9" s="10" t="s">
        <v>278</v>
      </c>
      <c r="R9" s="10" t="s">
        <v>277</v>
      </c>
      <c r="S9" s="10" t="s">
        <v>278</v>
      </c>
    </row>
    <row r="10" spans="1:19" ht="15" customHeight="1" x14ac:dyDescent="0.25">
      <c r="A10" s="10" t="s">
        <v>7</v>
      </c>
      <c r="B10" s="10">
        <v>1</v>
      </c>
      <c r="C10" s="10">
        <v>2</v>
      </c>
      <c r="D10" s="10">
        <v>3</v>
      </c>
      <c r="E10" s="10">
        <v>4</v>
      </c>
      <c r="F10" s="10">
        <v>5</v>
      </c>
      <c r="G10" s="10">
        <v>6</v>
      </c>
      <c r="H10" s="10">
        <v>7</v>
      </c>
      <c r="I10" s="10">
        <v>8</v>
      </c>
      <c r="J10" s="10">
        <v>9</v>
      </c>
      <c r="K10" s="10">
        <v>10</v>
      </c>
      <c r="L10" s="10">
        <v>11</v>
      </c>
      <c r="M10" s="10">
        <v>12</v>
      </c>
      <c r="O10" s="10">
        <v>200</v>
      </c>
      <c r="P10" s="10">
        <v>1.5770500000000001</v>
      </c>
      <c r="R10" s="10">
        <v>200</v>
      </c>
      <c r="S10" s="12">
        <v>1.2858000000000001</v>
      </c>
    </row>
    <row r="11" spans="1:19" ht="15" customHeight="1" x14ac:dyDescent="0.25">
      <c r="A11" s="10" t="s">
        <v>8</v>
      </c>
      <c r="B11" s="12">
        <v>1.0077</v>
      </c>
      <c r="C11" s="12">
        <v>1.0225</v>
      </c>
      <c r="D11" s="12">
        <v>1.3254999999999999</v>
      </c>
      <c r="E11" s="12">
        <v>1.0617000000000001</v>
      </c>
      <c r="F11" s="12">
        <v>1.0363</v>
      </c>
      <c r="G11" s="12">
        <v>1.0953999999999999</v>
      </c>
      <c r="H11" s="12">
        <v>1.4179999999999999</v>
      </c>
      <c r="I11" s="12">
        <v>1.2377</v>
      </c>
      <c r="J11" s="12">
        <v>7.1099999999999997E-2</v>
      </c>
      <c r="K11" s="12">
        <v>1.2488999999999999</v>
      </c>
      <c r="L11" s="12">
        <v>6.1699999999999998E-2</v>
      </c>
      <c r="M11" s="12">
        <v>0.95530000000000004</v>
      </c>
      <c r="O11" s="10">
        <f>O10/2</f>
        <v>100</v>
      </c>
      <c r="P11" s="10">
        <v>1.4151</v>
      </c>
      <c r="R11" s="10">
        <f>R10/2</f>
        <v>100</v>
      </c>
      <c r="S11" s="12">
        <v>1.0741000000000001</v>
      </c>
    </row>
    <row r="12" spans="1:19" ht="15" customHeight="1" x14ac:dyDescent="0.25">
      <c r="A12" s="10" t="s">
        <v>9</v>
      </c>
      <c r="B12" s="12">
        <v>0.3332</v>
      </c>
      <c r="C12" s="12">
        <v>0.36459999999999998</v>
      </c>
      <c r="D12" s="12">
        <v>0.78069999999999995</v>
      </c>
      <c r="E12" s="12">
        <v>0.39500000000000002</v>
      </c>
      <c r="F12" s="12">
        <v>0.3407</v>
      </c>
      <c r="G12" s="12">
        <v>0.30869999999999997</v>
      </c>
      <c r="H12" s="12">
        <v>0.65690000000000004</v>
      </c>
      <c r="I12" s="12">
        <v>0.501</v>
      </c>
      <c r="J12" s="12">
        <v>7.0099999999999996E-2</v>
      </c>
      <c r="K12" s="12">
        <v>0.49669999999999997</v>
      </c>
      <c r="L12" s="12">
        <v>4.8000000000000001E-2</v>
      </c>
      <c r="M12" s="12">
        <v>0.25569999999999998</v>
      </c>
      <c r="O12" s="10">
        <f t="shared" ref="O12:O17" si="0">O11/2</f>
        <v>50</v>
      </c>
      <c r="P12" s="10">
        <v>1.3150999999999999</v>
      </c>
      <c r="Q12" s="12">
        <v>1.7962</v>
      </c>
      <c r="R12" s="10">
        <f t="shared" ref="R12:R17" si="1">R11/2</f>
        <v>50</v>
      </c>
      <c r="S12" s="12">
        <v>0.83399999999999996</v>
      </c>
    </row>
    <row r="13" spans="1:19" ht="15" customHeight="1" x14ac:dyDescent="0.25">
      <c r="A13" s="10" t="s">
        <v>10</v>
      </c>
      <c r="B13" s="12">
        <v>0.14430000000000001</v>
      </c>
      <c r="C13" s="12">
        <v>0.1293</v>
      </c>
      <c r="D13" s="12">
        <v>0.28470000000000001</v>
      </c>
      <c r="E13" s="12">
        <v>0.154</v>
      </c>
      <c r="F13" s="12">
        <v>0.1176</v>
      </c>
      <c r="G13" s="12">
        <v>0.1081</v>
      </c>
      <c r="H13" s="12">
        <v>0.23780000000000001</v>
      </c>
      <c r="I13" s="12">
        <v>0.16020000000000001</v>
      </c>
      <c r="J13" s="12">
        <v>0.18190000000000001</v>
      </c>
      <c r="K13" s="12">
        <v>0.17169999999999999</v>
      </c>
      <c r="L13" s="12">
        <v>5.28E-2</v>
      </c>
      <c r="M13" s="12">
        <v>9.1899999999999996E-2</v>
      </c>
      <c r="O13" s="10">
        <f t="shared" si="0"/>
        <v>25</v>
      </c>
      <c r="P13" s="10">
        <v>1.0951</v>
      </c>
      <c r="Q13" s="12">
        <v>1.6839999999999999</v>
      </c>
      <c r="R13" s="10">
        <f t="shared" si="1"/>
        <v>25</v>
      </c>
      <c r="S13" s="12">
        <v>0.50619999999999998</v>
      </c>
    </row>
    <row r="14" spans="1:19" ht="15" customHeight="1" x14ac:dyDescent="0.25">
      <c r="A14" s="10" t="s">
        <v>11</v>
      </c>
      <c r="B14" s="12">
        <v>1.2428999999999999</v>
      </c>
      <c r="C14" s="12">
        <v>0.81740000000000002</v>
      </c>
      <c r="D14" s="12">
        <v>0.104</v>
      </c>
      <c r="E14" s="12">
        <v>0.78249999999999997</v>
      </c>
      <c r="F14" s="12">
        <v>1.4349000000000001</v>
      </c>
      <c r="G14" s="12">
        <v>1.1407</v>
      </c>
      <c r="H14" s="12">
        <v>0.151</v>
      </c>
      <c r="I14" s="12">
        <v>0.88790000000000002</v>
      </c>
      <c r="J14" s="12">
        <v>0.17929999999999999</v>
      </c>
      <c r="K14" s="12">
        <v>1.1644000000000001</v>
      </c>
      <c r="L14" s="12">
        <v>7.2900000000000006E-2</v>
      </c>
      <c r="M14" s="12">
        <v>0.97109999999999996</v>
      </c>
      <c r="O14" s="10">
        <f t="shared" si="0"/>
        <v>12.5</v>
      </c>
      <c r="P14" s="10">
        <v>0.8597999999999999</v>
      </c>
      <c r="Q14" s="12">
        <v>1.3758999999999999</v>
      </c>
      <c r="R14" s="10">
        <f t="shared" si="1"/>
        <v>12.5</v>
      </c>
      <c r="S14" s="12">
        <v>0.34370000000000001</v>
      </c>
    </row>
    <row r="15" spans="1:19" ht="15" customHeight="1" x14ac:dyDescent="0.25">
      <c r="A15" s="10" t="s">
        <v>12</v>
      </c>
      <c r="B15" s="12">
        <v>0.55030000000000001</v>
      </c>
      <c r="C15" s="12">
        <v>0.30180000000000001</v>
      </c>
      <c r="D15" s="12">
        <v>7.7299999999999994E-2</v>
      </c>
      <c r="E15" s="12">
        <v>0.2823</v>
      </c>
      <c r="F15" s="12">
        <v>1.0387</v>
      </c>
      <c r="G15" s="12">
        <v>0.59230000000000005</v>
      </c>
      <c r="H15" s="12">
        <v>8.5500000000000007E-2</v>
      </c>
      <c r="I15" s="12">
        <v>0.45939999999999998</v>
      </c>
      <c r="J15" s="12">
        <v>0.15110000000000001</v>
      </c>
      <c r="K15" s="12">
        <v>0.64270000000000005</v>
      </c>
      <c r="L15" s="12">
        <v>6.88E-2</v>
      </c>
      <c r="M15" s="12">
        <v>0.40760000000000002</v>
      </c>
      <c r="O15" s="10">
        <f t="shared" si="0"/>
        <v>6.25</v>
      </c>
      <c r="P15" s="10">
        <v>0.61495</v>
      </c>
      <c r="Q15" s="12">
        <v>1.0118</v>
      </c>
      <c r="R15" s="10">
        <f t="shared" si="1"/>
        <v>6.25</v>
      </c>
      <c r="S15" s="12">
        <v>0.21809999999999999</v>
      </c>
    </row>
    <row r="16" spans="1:19" ht="15" customHeight="1" x14ac:dyDescent="0.25">
      <c r="A16" s="10" t="s">
        <v>13</v>
      </c>
      <c r="B16" s="12">
        <v>0.22489999999999999</v>
      </c>
      <c r="C16" s="12">
        <v>0.1368</v>
      </c>
      <c r="D16" s="12">
        <v>0.06</v>
      </c>
      <c r="E16" s="12">
        <v>0.14050000000000001</v>
      </c>
      <c r="F16" s="12">
        <v>0.65480000000000005</v>
      </c>
      <c r="G16" s="12">
        <v>0.25779999999999997</v>
      </c>
      <c r="H16" s="12">
        <v>7.0499999999999993E-2</v>
      </c>
      <c r="I16" s="12">
        <v>0.1996</v>
      </c>
      <c r="J16" s="12">
        <v>5.9200000000000003E-2</v>
      </c>
      <c r="K16" s="12">
        <v>0.25790000000000002</v>
      </c>
      <c r="L16" s="12">
        <v>6.5600000000000006E-2</v>
      </c>
      <c r="M16" s="12">
        <v>0.14130000000000001</v>
      </c>
      <c r="O16" s="10">
        <f t="shared" si="0"/>
        <v>3.125</v>
      </c>
      <c r="P16" s="10">
        <v>0.45184999999999997</v>
      </c>
      <c r="Q16" s="12">
        <v>0.751</v>
      </c>
      <c r="R16" s="10">
        <f t="shared" si="1"/>
        <v>3.125</v>
      </c>
      <c r="S16" s="12">
        <v>0.1527</v>
      </c>
    </row>
    <row r="17" spans="1:26" ht="15" customHeight="1" x14ac:dyDescent="0.25">
      <c r="A17" s="10" t="s">
        <v>14</v>
      </c>
      <c r="B17" s="12">
        <v>1.8683000000000001</v>
      </c>
      <c r="C17" s="12">
        <v>1.7561</v>
      </c>
      <c r="D17" s="12">
        <v>1.7962</v>
      </c>
      <c r="E17" s="12">
        <v>1.6839999999999999</v>
      </c>
      <c r="F17" s="12">
        <v>1.3758999999999999</v>
      </c>
      <c r="G17" s="12">
        <v>1.0118</v>
      </c>
      <c r="H17" s="12">
        <v>0.751</v>
      </c>
      <c r="I17" s="12">
        <v>0.4592</v>
      </c>
      <c r="J17" s="12">
        <v>5.11E-2</v>
      </c>
      <c r="K17" s="12">
        <v>0.06</v>
      </c>
      <c r="L17" s="12">
        <v>5.4800000000000001E-2</v>
      </c>
      <c r="M17" s="12">
        <v>4.9200000000000001E-2</v>
      </c>
      <c r="O17" s="10">
        <f t="shared" si="0"/>
        <v>1.5625</v>
      </c>
      <c r="P17" s="10">
        <v>0.2999</v>
      </c>
      <c r="Q17" s="12">
        <v>0.4592</v>
      </c>
      <c r="R17" s="10">
        <f t="shared" si="1"/>
        <v>1.5625</v>
      </c>
      <c r="S17" s="12">
        <v>0.1406</v>
      </c>
    </row>
    <row r="18" spans="1:26" ht="15" customHeight="1" x14ac:dyDescent="0.25">
      <c r="A18" s="10" t="s">
        <v>15</v>
      </c>
      <c r="B18" s="12">
        <v>1.2858000000000001</v>
      </c>
      <c r="C18" s="12">
        <v>1.0741000000000001</v>
      </c>
      <c r="D18" s="12">
        <v>0.83399999999999996</v>
      </c>
      <c r="E18" s="12">
        <v>0.50619999999999998</v>
      </c>
      <c r="F18" s="12">
        <v>0.34370000000000001</v>
      </c>
      <c r="G18" s="12">
        <v>0.21809999999999999</v>
      </c>
      <c r="H18" s="12">
        <v>0.1527</v>
      </c>
      <c r="I18" s="12">
        <v>0.1406</v>
      </c>
      <c r="J18" s="12">
        <v>4.7E-2</v>
      </c>
      <c r="K18" s="12">
        <v>5.2600000000000001E-2</v>
      </c>
      <c r="L18" s="12">
        <v>6.0199999999999997E-2</v>
      </c>
      <c r="M18" s="12">
        <v>0.12039999999999999</v>
      </c>
    </row>
    <row r="19" spans="1:26" ht="15" customHeight="1" x14ac:dyDescent="0.25">
      <c r="B19" s="12">
        <f>AVERAGE(B17:B18)</f>
        <v>1.5770500000000001</v>
      </c>
      <c r="C19" s="12">
        <f t="shared" ref="C19:I19" si="2">AVERAGE(C17:C18)</f>
        <v>1.4151</v>
      </c>
      <c r="D19" s="12">
        <f t="shared" si="2"/>
        <v>1.3150999999999999</v>
      </c>
      <c r="E19" s="12">
        <f t="shared" si="2"/>
        <v>1.0951</v>
      </c>
      <c r="F19" s="12">
        <f t="shared" si="2"/>
        <v>0.8597999999999999</v>
      </c>
      <c r="G19" s="12">
        <f t="shared" si="2"/>
        <v>0.61495</v>
      </c>
      <c r="H19" s="12">
        <f t="shared" si="2"/>
        <v>0.45184999999999997</v>
      </c>
      <c r="I19" s="12">
        <f t="shared" si="2"/>
        <v>0.2999</v>
      </c>
    </row>
    <row r="20" spans="1:26" ht="15" customHeight="1" x14ac:dyDescent="0.25">
      <c r="A20" s="10" t="s">
        <v>16</v>
      </c>
      <c r="B20" s="10">
        <v>1</v>
      </c>
      <c r="C20" s="10">
        <v>2</v>
      </c>
      <c r="D20" s="10">
        <v>3</v>
      </c>
      <c r="E20" s="10">
        <v>4</v>
      </c>
      <c r="F20" s="10">
        <v>5</v>
      </c>
      <c r="G20" s="10">
        <v>6</v>
      </c>
      <c r="H20" s="10">
        <v>7</v>
      </c>
      <c r="I20" s="10">
        <v>8</v>
      </c>
      <c r="J20" s="10">
        <v>9</v>
      </c>
      <c r="K20" s="10">
        <v>10</v>
      </c>
      <c r="L20" s="10">
        <v>11</v>
      </c>
      <c r="M20" s="10">
        <v>12</v>
      </c>
    </row>
    <row r="21" spans="1:26" ht="15" customHeight="1" x14ac:dyDescent="0.25">
      <c r="A21" s="10" t="s">
        <v>8</v>
      </c>
      <c r="B21" s="10">
        <f>(B11-0.13)/0.0144</f>
        <v>60.951388888888893</v>
      </c>
      <c r="C21" s="10">
        <f t="shared" ref="C21:M21" si="3">(C11-0.13)/0.0144</f>
        <v>61.979166666666664</v>
      </c>
      <c r="D21" s="10">
        <f t="shared" si="3"/>
        <v>83.020833333333343</v>
      </c>
      <c r="E21" s="10">
        <f t="shared" si="3"/>
        <v>64.7013888888889</v>
      </c>
      <c r="F21" s="10">
        <f t="shared" si="3"/>
        <v>62.9375</v>
      </c>
      <c r="G21" s="10">
        <f t="shared" si="3"/>
        <v>67.041666666666657</v>
      </c>
      <c r="H21" s="10">
        <f t="shared" si="3"/>
        <v>89.444444444444429</v>
      </c>
      <c r="I21" s="10">
        <f t="shared" si="3"/>
        <v>76.9236111111111</v>
      </c>
      <c r="J21" s="10">
        <f t="shared" si="3"/>
        <v>-4.0902777777777786</v>
      </c>
      <c r="K21" s="10">
        <f t="shared" si="3"/>
        <v>77.701388888888886</v>
      </c>
      <c r="L21" s="10">
        <f t="shared" si="3"/>
        <v>-4.7430555555555554</v>
      </c>
      <c r="M21" s="10">
        <f t="shared" si="3"/>
        <v>57.312500000000007</v>
      </c>
      <c r="O21" s="10">
        <f>B21*90</f>
        <v>5485.625</v>
      </c>
      <c r="P21" s="10">
        <f t="shared" ref="P21:R21" si="4">C21*90</f>
        <v>5578.125</v>
      </c>
      <c r="Q21" s="10">
        <f t="shared" si="4"/>
        <v>7471.8750000000009</v>
      </c>
      <c r="R21" s="10">
        <f t="shared" si="4"/>
        <v>5823.1250000000009</v>
      </c>
      <c r="S21" s="10">
        <f>F21*30</f>
        <v>1888.125</v>
      </c>
      <c r="T21" s="10">
        <f t="shared" ref="T21:V21" si="5">G21*30</f>
        <v>2011.2499999999998</v>
      </c>
      <c r="U21" s="10">
        <f t="shared" si="5"/>
        <v>2683.333333333333</v>
      </c>
      <c r="V21" s="10">
        <f t="shared" si="5"/>
        <v>2307.708333333333</v>
      </c>
      <c r="W21" s="10">
        <f>J21*90</f>
        <v>-368.12500000000006</v>
      </c>
      <c r="X21" s="10">
        <f t="shared" ref="X21:Z21" si="6">K21*90</f>
        <v>6993.125</v>
      </c>
      <c r="Y21" s="10">
        <f t="shared" si="6"/>
        <v>-426.875</v>
      </c>
      <c r="Z21" s="10">
        <f t="shared" si="6"/>
        <v>5158.1250000000009</v>
      </c>
    </row>
    <row r="22" spans="1:26" ht="12.5" x14ac:dyDescent="0.25">
      <c r="A22" s="10" t="s">
        <v>9</v>
      </c>
      <c r="B22" s="10">
        <f t="shared" ref="B22:M22" si="7">(B12-0.13)/0.0144</f>
        <v>14.111111111111111</v>
      </c>
      <c r="C22" s="10">
        <f t="shared" si="7"/>
        <v>16.291666666666664</v>
      </c>
      <c r="D22" s="10">
        <f t="shared" si="7"/>
        <v>45.1875</v>
      </c>
      <c r="E22" s="10">
        <f t="shared" si="7"/>
        <v>18.402777777777779</v>
      </c>
      <c r="F22" s="10">
        <f t="shared" si="7"/>
        <v>14.631944444444445</v>
      </c>
      <c r="G22" s="10">
        <f t="shared" si="7"/>
        <v>12.40972222222222</v>
      </c>
      <c r="H22" s="10">
        <f t="shared" si="7"/>
        <v>36.590277777777779</v>
      </c>
      <c r="I22" s="10">
        <f t="shared" si="7"/>
        <v>25.763888888888889</v>
      </c>
      <c r="J22" s="10">
        <f t="shared" si="7"/>
        <v>-4.1597222222222232</v>
      </c>
      <c r="K22" s="10">
        <f t="shared" si="7"/>
        <v>25.465277777777775</v>
      </c>
      <c r="L22" s="10">
        <f t="shared" si="7"/>
        <v>-5.6944444444444446</v>
      </c>
      <c r="M22" s="10">
        <f t="shared" si="7"/>
        <v>8.7291666666666661</v>
      </c>
      <c r="O22" s="10">
        <f>B22*270</f>
        <v>3810</v>
      </c>
      <c r="P22" s="10">
        <f t="shared" ref="P22:R22" si="8">C22*270</f>
        <v>4398.7499999999991</v>
      </c>
      <c r="Q22" s="10">
        <f t="shared" si="8"/>
        <v>12200.625</v>
      </c>
      <c r="R22" s="10">
        <f t="shared" si="8"/>
        <v>4968.75</v>
      </c>
      <c r="S22" s="10">
        <f>F22*90</f>
        <v>1316.875</v>
      </c>
      <c r="T22" s="10">
        <f t="shared" ref="T22:V22" si="9">G22*90</f>
        <v>1116.8749999999998</v>
      </c>
      <c r="U22" s="10">
        <f t="shared" si="9"/>
        <v>3293.125</v>
      </c>
      <c r="V22" s="10">
        <f t="shared" si="9"/>
        <v>2318.75</v>
      </c>
      <c r="W22" s="10">
        <f>J22*270</f>
        <v>-1123.1250000000002</v>
      </c>
      <c r="X22" s="10">
        <f t="shared" ref="X22:Z22" si="10">K22*270</f>
        <v>6875.6249999999991</v>
      </c>
      <c r="Y22" s="10">
        <f t="shared" si="10"/>
        <v>-1537.5</v>
      </c>
      <c r="Z22" s="10">
        <f t="shared" si="10"/>
        <v>2356.875</v>
      </c>
    </row>
    <row r="23" spans="1:26" ht="12.5" x14ac:dyDescent="0.25">
      <c r="A23" s="10" t="s">
        <v>10</v>
      </c>
      <c r="B23" s="10">
        <f t="shared" ref="B23:M23" si="11">(B13-0.13)/0.0144</f>
        <v>0.99305555555555602</v>
      </c>
      <c r="C23" s="10">
        <f t="shared" si="11"/>
        <v>-4.8611111111111542E-2</v>
      </c>
      <c r="D23" s="10">
        <f t="shared" si="11"/>
        <v>10.743055555555555</v>
      </c>
      <c r="E23" s="10">
        <f t="shared" si="11"/>
        <v>1.6666666666666663</v>
      </c>
      <c r="F23" s="10">
        <f t="shared" si="11"/>
        <v>-0.86111111111111172</v>
      </c>
      <c r="G23" s="10">
        <f t="shared" si="11"/>
        <v>-1.5208333333333335</v>
      </c>
      <c r="H23" s="10">
        <f t="shared" si="11"/>
        <v>7.4861111111111116</v>
      </c>
      <c r="I23" s="10">
        <f t="shared" si="11"/>
        <v>2.0972222222222228</v>
      </c>
      <c r="J23" s="10">
        <f t="shared" si="11"/>
        <v>3.604166666666667</v>
      </c>
      <c r="K23" s="10">
        <f t="shared" si="11"/>
        <v>2.8958333333333326</v>
      </c>
      <c r="L23" s="10">
        <f t="shared" si="11"/>
        <v>-5.3611111111111116</v>
      </c>
      <c r="M23" s="10">
        <f t="shared" si="11"/>
        <v>-2.6458333333333339</v>
      </c>
      <c r="O23" s="10">
        <f>B23*810</f>
        <v>804.37500000000034</v>
      </c>
      <c r="P23" s="10">
        <f t="shared" ref="P23:R23" si="12">C23*810</f>
        <v>-39.375000000000348</v>
      </c>
      <c r="Q23" s="10">
        <f t="shared" si="12"/>
        <v>8701.875</v>
      </c>
      <c r="R23" s="10">
        <f t="shared" si="12"/>
        <v>1349.9999999999998</v>
      </c>
      <c r="S23" s="10">
        <f>F23*270</f>
        <v>-232.50000000000017</v>
      </c>
      <c r="T23" s="10">
        <f t="shared" ref="T23:V23" si="13">G23*270</f>
        <v>-410.62500000000006</v>
      </c>
      <c r="U23" s="10">
        <f t="shared" si="13"/>
        <v>2021.2500000000002</v>
      </c>
      <c r="V23" s="10">
        <f t="shared" si="13"/>
        <v>566.25000000000011</v>
      </c>
      <c r="W23" s="10">
        <f>J23*810</f>
        <v>2919.3750000000005</v>
      </c>
      <c r="X23" s="10">
        <f t="shared" ref="X23:Z23" si="14">K23*810</f>
        <v>2345.6249999999995</v>
      </c>
      <c r="Y23" s="10">
        <f t="shared" si="14"/>
        <v>-4342.5</v>
      </c>
      <c r="Z23" s="10">
        <f t="shared" si="14"/>
        <v>-2143.1250000000005</v>
      </c>
    </row>
    <row r="24" spans="1:26" ht="12.5" x14ac:dyDescent="0.25">
      <c r="A24" s="10" t="s">
        <v>11</v>
      </c>
      <c r="B24" s="10">
        <f t="shared" ref="B24:M24" si="15">(B14-0.13)/0.0144</f>
        <v>77.284722222222214</v>
      </c>
      <c r="C24" s="10">
        <f t="shared" si="15"/>
        <v>47.736111111111114</v>
      </c>
      <c r="D24" s="10">
        <f t="shared" si="15"/>
        <v>-1.8055555555555562</v>
      </c>
      <c r="E24" s="10">
        <f t="shared" si="15"/>
        <v>45.3125</v>
      </c>
      <c r="F24" s="10">
        <f t="shared" si="15"/>
        <v>90.618055555555557</v>
      </c>
      <c r="G24" s="10">
        <f t="shared" si="15"/>
        <v>70.1875</v>
      </c>
      <c r="H24" s="10">
        <f t="shared" si="15"/>
        <v>1.4583333333333328</v>
      </c>
      <c r="I24" s="10">
        <f t="shared" si="15"/>
        <v>52.63194444444445</v>
      </c>
      <c r="J24" s="10">
        <f t="shared" si="15"/>
        <v>3.4236111111111098</v>
      </c>
      <c r="K24" s="10">
        <f t="shared" si="15"/>
        <v>71.833333333333343</v>
      </c>
      <c r="L24" s="10">
        <f t="shared" si="15"/>
        <v>-3.9652777777777777</v>
      </c>
      <c r="M24" s="10">
        <f t="shared" si="15"/>
        <v>58.409722222222221</v>
      </c>
      <c r="O24" s="10">
        <f>B24*90</f>
        <v>6955.6249999999991</v>
      </c>
      <c r="P24" s="10">
        <f t="shared" ref="P24:R24" si="16">C24*90</f>
        <v>4296.25</v>
      </c>
      <c r="Q24" s="10">
        <f t="shared" si="16"/>
        <v>-162.50000000000006</v>
      </c>
      <c r="R24" s="10">
        <f t="shared" si="16"/>
        <v>4078.125</v>
      </c>
      <c r="S24" s="10">
        <f>F24*30</f>
        <v>2718.5416666666665</v>
      </c>
      <c r="T24" s="10">
        <f t="shared" ref="T24:V24" si="17">G24*30</f>
        <v>2105.625</v>
      </c>
      <c r="U24" s="10">
        <f t="shared" si="17"/>
        <v>43.749999999999986</v>
      </c>
      <c r="V24" s="10">
        <f t="shared" si="17"/>
        <v>1578.9583333333335</v>
      </c>
      <c r="W24" s="10">
        <f>J24*30</f>
        <v>102.7083333333333</v>
      </c>
      <c r="X24" s="10">
        <f t="shared" ref="X24:Z24" si="18">K24*30</f>
        <v>2155.0000000000005</v>
      </c>
      <c r="Y24" s="10">
        <f t="shared" si="18"/>
        <v>-118.95833333333333</v>
      </c>
      <c r="Z24" s="10">
        <f t="shared" si="18"/>
        <v>1752.2916666666667</v>
      </c>
    </row>
    <row r="25" spans="1:26" ht="12.5" x14ac:dyDescent="0.25">
      <c r="A25" s="10" t="s">
        <v>12</v>
      </c>
      <c r="B25" s="10">
        <f t="shared" ref="B25:M26" si="19">(B15-0.13)/0.0144</f>
        <v>29.1875</v>
      </c>
      <c r="C25" s="10">
        <f t="shared" si="19"/>
        <v>11.930555555555557</v>
      </c>
      <c r="D25" s="10">
        <f t="shared" si="19"/>
        <v>-3.6597222222222232</v>
      </c>
      <c r="E25" s="10">
        <f t="shared" si="19"/>
        <v>10.576388888888889</v>
      </c>
      <c r="F25" s="10">
        <f t="shared" si="19"/>
        <v>63.104166666666664</v>
      </c>
      <c r="G25" s="10">
        <f t="shared" si="19"/>
        <v>32.104166666666671</v>
      </c>
      <c r="H25" s="10">
        <f t="shared" si="19"/>
        <v>-3.0902777777777777</v>
      </c>
      <c r="I25" s="10">
        <f t="shared" si="19"/>
        <v>22.875</v>
      </c>
      <c r="J25" s="10">
        <f t="shared" si="19"/>
        <v>1.4652777777777783</v>
      </c>
      <c r="K25" s="10">
        <f t="shared" si="19"/>
        <v>35.604166666666671</v>
      </c>
      <c r="L25" s="10">
        <f t="shared" si="19"/>
        <v>-4.25</v>
      </c>
      <c r="M25" s="10">
        <f t="shared" si="19"/>
        <v>19.277777777777779</v>
      </c>
      <c r="O25" s="10">
        <f>B25*270</f>
        <v>7880.625</v>
      </c>
      <c r="P25" s="10">
        <f t="shared" ref="P25:R25" si="20">C25*270</f>
        <v>3221.2500000000005</v>
      </c>
      <c r="Q25" s="10">
        <f t="shared" si="20"/>
        <v>-988.12500000000023</v>
      </c>
      <c r="R25" s="10">
        <f t="shared" si="20"/>
        <v>2855.625</v>
      </c>
      <c r="S25" s="10">
        <f>F25*90</f>
        <v>5679.375</v>
      </c>
      <c r="T25" s="10">
        <f t="shared" ref="T25:V25" si="21">G25*90</f>
        <v>2889.3750000000005</v>
      </c>
      <c r="U25" s="10">
        <f t="shared" si="21"/>
        <v>-278.125</v>
      </c>
      <c r="V25" s="10">
        <f t="shared" si="21"/>
        <v>2058.75</v>
      </c>
      <c r="W25" s="10">
        <f>J25*90</f>
        <v>131.87500000000006</v>
      </c>
      <c r="X25" s="10">
        <f t="shared" ref="X25:Z25" si="22">K25*90</f>
        <v>3204.3750000000005</v>
      </c>
      <c r="Y25" s="10">
        <f t="shared" si="22"/>
        <v>-382.5</v>
      </c>
      <c r="Z25" s="10">
        <f t="shared" si="22"/>
        <v>1735</v>
      </c>
    </row>
    <row r="26" spans="1:26" ht="12.5" x14ac:dyDescent="0.25">
      <c r="A26" s="10" t="s">
        <v>13</v>
      </c>
      <c r="B26" s="10">
        <f>(B16-0.13)/0.0144</f>
        <v>6.5902777777777768</v>
      </c>
      <c r="C26" s="10">
        <f t="shared" si="19"/>
        <v>0.47222222222222227</v>
      </c>
      <c r="D26" s="10">
        <f t="shared" si="19"/>
        <v>-4.8611111111111116</v>
      </c>
      <c r="E26" s="10">
        <f t="shared" si="19"/>
        <v>0.7291666666666673</v>
      </c>
      <c r="F26" s="10">
        <f t="shared" si="19"/>
        <v>36.44444444444445</v>
      </c>
      <c r="G26" s="10">
        <f t="shared" si="19"/>
        <v>8.8749999999999982</v>
      </c>
      <c r="H26" s="10">
        <f t="shared" si="19"/>
        <v>-4.1319444444444455</v>
      </c>
      <c r="I26" s="10">
        <f t="shared" si="19"/>
        <v>4.833333333333333</v>
      </c>
      <c r="J26" s="10">
        <f t="shared" si="19"/>
        <v>-4.916666666666667</v>
      </c>
      <c r="K26" s="10">
        <f t="shared" si="19"/>
        <v>8.8819444444444464</v>
      </c>
      <c r="L26" s="10">
        <f t="shared" si="19"/>
        <v>-4.4722222222222223</v>
      </c>
      <c r="M26" s="10">
        <f t="shared" si="19"/>
        <v>0.78472222222222254</v>
      </c>
      <c r="O26" s="10">
        <f>B26*810</f>
        <v>5338.1249999999991</v>
      </c>
      <c r="P26" s="10">
        <f t="shared" ref="P26:R26" si="23">C26*810</f>
        <v>382.50000000000006</v>
      </c>
      <c r="Q26" s="10">
        <f t="shared" si="23"/>
        <v>-3937.5000000000005</v>
      </c>
      <c r="R26" s="10">
        <f t="shared" si="23"/>
        <v>590.62500000000045</v>
      </c>
      <c r="S26" s="10">
        <f>F26*270</f>
        <v>9840.0000000000018</v>
      </c>
      <c r="T26" s="10">
        <f t="shared" ref="T26:V26" si="24">G26*270</f>
        <v>2396.2499999999995</v>
      </c>
      <c r="U26" s="10">
        <f t="shared" si="24"/>
        <v>-1115.6250000000002</v>
      </c>
      <c r="V26" s="10">
        <f t="shared" si="24"/>
        <v>1305</v>
      </c>
      <c r="W26" s="10">
        <f>J26*270</f>
        <v>-1327.5</v>
      </c>
      <c r="X26" s="10">
        <f t="shared" ref="X26:Z26" si="25">K26*270</f>
        <v>2398.1250000000005</v>
      </c>
      <c r="Y26" s="10">
        <f t="shared" si="25"/>
        <v>-1207.5</v>
      </c>
      <c r="Z26" s="10">
        <f t="shared" si="25"/>
        <v>211.87500000000009</v>
      </c>
    </row>
    <row r="27" spans="1:26" ht="12.5" x14ac:dyDescent="0.25">
      <c r="A27" s="10" t="s">
        <v>14</v>
      </c>
      <c r="B27" s="10" t="s">
        <v>89</v>
      </c>
      <c r="C27" s="10" t="s">
        <v>90</v>
      </c>
      <c r="D27" s="10" t="s">
        <v>91</v>
      </c>
      <c r="E27" s="10" t="s">
        <v>92</v>
      </c>
      <c r="F27" s="10" t="s">
        <v>93</v>
      </c>
      <c r="G27" s="10" t="s">
        <v>94</v>
      </c>
      <c r="H27" s="10" t="s">
        <v>95</v>
      </c>
      <c r="I27" s="10" t="s">
        <v>96</v>
      </c>
      <c r="J27" s="10" t="s">
        <v>97</v>
      </c>
      <c r="K27" s="10" t="s">
        <v>98</v>
      </c>
      <c r="L27" s="10" t="s">
        <v>99</v>
      </c>
      <c r="M27" s="10" t="s">
        <v>100</v>
      </c>
    </row>
    <row r="28" spans="1:26" ht="12.5" x14ac:dyDescent="0.25">
      <c r="A28" s="10" t="s">
        <v>15</v>
      </c>
      <c r="B28" s="10" t="s">
        <v>101</v>
      </c>
      <c r="C28" s="10" t="s">
        <v>102</v>
      </c>
      <c r="D28" s="10" t="s">
        <v>103</v>
      </c>
      <c r="E28" s="10" t="s">
        <v>104</v>
      </c>
      <c r="F28" s="10" t="s">
        <v>105</v>
      </c>
      <c r="G28" s="10" t="s">
        <v>106</v>
      </c>
      <c r="H28" s="10" t="s">
        <v>107</v>
      </c>
      <c r="I28" s="10" t="s">
        <v>108</v>
      </c>
      <c r="J28" s="10" t="s">
        <v>109</v>
      </c>
      <c r="K28" s="10" t="s">
        <v>110</v>
      </c>
      <c r="L28" s="10" t="s">
        <v>111</v>
      </c>
      <c r="M28" s="10" t="s">
        <v>112</v>
      </c>
    </row>
    <row r="29" spans="1:26" ht="15" customHeight="1" x14ac:dyDescent="0.25">
      <c r="O29" s="10" t="s">
        <v>279</v>
      </c>
      <c r="P29" s="10" t="s">
        <v>293</v>
      </c>
      <c r="Q29" s="10" t="s">
        <v>280</v>
      </c>
      <c r="R29" s="10" t="s">
        <v>293</v>
      </c>
    </row>
    <row r="30" spans="1:26" ht="12.5" x14ac:dyDescent="0.25">
      <c r="A30" s="10" t="s">
        <v>113</v>
      </c>
      <c r="O30" s="13" t="s">
        <v>281</v>
      </c>
      <c r="P30" s="10">
        <f>AVERAGE(O21:O22)</f>
        <v>4647.8125</v>
      </c>
      <c r="Q30" s="13" t="s">
        <v>281</v>
      </c>
      <c r="R30" s="10">
        <f>AVERAGE(S21:S22)</f>
        <v>1602.5</v>
      </c>
    </row>
    <row r="31" spans="1:26" ht="15" customHeight="1" x14ac:dyDescent="0.25">
      <c r="O31" s="13" t="s">
        <v>282</v>
      </c>
      <c r="P31" s="10">
        <f>AVERAGE(P21:P22)</f>
        <v>4988.4375</v>
      </c>
      <c r="Q31" s="13" t="s">
        <v>282</v>
      </c>
      <c r="R31" s="10">
        <f>AVERAGE(T21:T22)</f>
        <v>1564.0624999999998</v>
      </c>
    </row>
    <row r="32" spans="1:26" ht="15" customHeight="1" x14ac:dyDescent="0.25">
      <c r="O32" s="13" t="s">
        <v>283</v>
      </c>
      <c r="P32" s="10">
        <f>AVERAGE(Q21,Q23)</f>
        <v>8086.875</v>
      </c>
      <c r="Q32" s="13" t="s">
        <v>283</v>
      </c>
      <c r="R32" s="10">
        <f>AVERAGE(U21,U23)</f>
        <v>2352.2916666666665</v>
      </c>
    </row>
    <row r="33" spans="11:21" ht="15" customHeight="1" x14ac:dyDescent="0.25">
      <c r="O33" s="13" t="s">
        <v>284</v>
      </c>
      <c r="P33" s="10">
        <f>AVERAGE(R21:R22)</f>
        <v>5395.9375</v>
      </c>
      <c r="Q33" s="13" t="s">
        <v>284</v>
      </c>
      <c r="R33" s="10">
        <f>AVERAGE(V21:V22)</f>
        <v>2313.2291666666665</v>
      </c>
    </row>
    <row r="34" spans="11:21" ht="15" customHeight="1" x14ac:dyDescent="0.25">
      <c r="O34" s="13" t="s">
        <v>285</v>
      </c>
      <c r="P34" s="10">
        <f>AVERAGE(O24:O26)</f>
        <v>6724.791666666667</v>
      </c>
      <c r="Q34" s="13" t="s">
        <v>285</v>
      </c>
      <c r="R34" s="10">
        <f>AVERAGE(S24)</f>
        <v>2718.5416666666665</v>
      </c>
    </row>
    <row r="35" spans="11:21" ht="15" customHeight="1" x14ac:dyDescent="0.25">
      <c r="O35" s="13" t="s">
        <v>286</v>
      </c>
      <c r="P35" s="10">
        <f>AVERAGE(P24:P25)</f>
        <v>3758.75</v>
      </c>
      <c r="Q35" s="13" t="s">
        <v>286</v>
      </c>
      <c r="R35" s="10">
        <f>AVERAGE(T24,T26)</f>
        <v>2250.9375</v>
      </c>
    </row>
    <row r="36" spans="11:21" ht="15" customHeight="1" x14ac:dyDescent="0.25">
      <c r="O36" s="13" t="s">
        <v>287</v>
      </c>
      <c r="P36" s="10">
        <v>0</v>
      </c>
      <c r="Q36" s="13" t="s">
        <v>287</v>
      </c>
      <c r="R36" s="10">
        <f>AVERAGE(U24)</f>
        <v>43.749999999999986</v>
      </c>
    </row>
    <row r="37" spans="11:21" ht="15" customHeight="1" x14ac:dyDescent="0.25">
      <c r="O37" s="13" t="s">
        <v>288</v>
      </c>
      <c r="P37" s="10">
        <f>AVERAGE(R24:R25)</f>
        <v>3466.875</v>
      </c>
      <c r="Q37" s="13" t="s">
        <v>288</v>
      </c>
      <c r="R37" s="10">
        <f>AVERAGE(V24:V26)</f>
        <v>1647.5694444444446</v>
      </c>
    </row>
    <row r="38" spans="11:21" ht="15" customHeight="1" x14ac:dyDescent="0.25">
      <c r="O38" s="13" t="s">
        <v>289</v>
      </c>
      <c r="P38" s="10">
        <v>0</v>
      </c>
      <c r="Q38" s="13" t="s">
        <v>289</v>
      </c>
      <c r="R38" s="10">
        <f>AVERAGE(W24:W25)</f>
        <v>117.29166666666669</v>
      </c>
    </row>
    <row r="39" spans="11:21" ht="15" customHeight="1" x14ac:dyDescent="0.25">
      <c r="O39" s="13" t="s">
        <v>290</v>
      </c>
      <c r="P39" s="10">
        <f>AVERAGE(X21:X22)</f>
        <v>6934.375</v>
      </c>
      <c r="Q39" s="13" t="s">
        <v>290</v>
      </c>
      <c r="R39" s="10">
        <f>AVERAGE(X24,X26)</f>
        <v>2276.5625000000005</v>
      </c>
    </row>
    <row r="40" spans="11:21" ht="15" customHeight="1" x14ac:dyDescent="0.25">
      <c r="O40" s="13" t="s">
        <v>291</v>
      </c>
      <c r="P40" s="10">
        <v>0</v>
      </c>
      <c r="Q40" s="13" t="s">
        <v>291</v>
      </c>
      <c r="R40" s="10">
        <v>0</v>
      </c>
    </row>
    <row r="41" spans="11:21" ht="15" customHeight="1" x14ac:dyDescent="0.25">
      <c r="O41" s="13" t="s">
        <v>292</v>
      </c>
      <c r="P41" s="10">
        <f>AVERAGE(Z21:Z22)</f>
        <v>3757.5000000000005</v>
      </c>
      <c r="Q41" s="13" t="s">
        <v>292</v>
      </c>
      <c r="R41" s="10">
        <f>AVERAGE(Z24:Z25)</f>
        <v>1743.6458333333335</v>
      </c>
    </row>
    <row r="42" spans="11:21" s="11" customFormat="1" ht="15" customHeight="1" x14ac:dyDescent="0.25">
      <c r="K42" s="15" t="s">
        <v>279</v>
      </c>
      <c r="O42" s="14" t="s">
        <v>279</v>
      </c>
      <c r="Q42" s="14" t="s">
        <v>280</v>
      </c>
      <c r="S42" s="15" t="s">
        <v>280</v>
      </c>
    </row>
    <row r="43" spans="11:21" ht="15" customHeight="1" x14ac:dyDescent="0.25">
      <c r="K43" s="15" t="s">
        <v>294</v>
      </c>
      <c r="L43" s="10">
        <f>AVERAGE(P43:P46)</f>
        <v>5.7797656249999996</v>
      </c>
      <c r="M43" s="10">
        <f>_xlfn.STDEV.P(P43:P46)</f>
        <v>1.3580865009607426</v>
      </c>
      <c r="O43" s="13" t="s">
        <v>281</v>
      </c>
      <c r="P43" s="10">
        <f>P30/1000</f>
        <v>4.6478124999999997</v>
      </c>
      <c r="Q43" s="13" t="s">
        <v>281</v>
      </c>
      <c r="R43" s="10">
        <f>R30/1000</f>
        <v>1.6025</v>
      </c>
      <c r="S43" s="15" t="s">
        <v>294</v>
      </c>
      <c r="T43" s="10">
        <f>AVERAGE(R43:R46)</f>
        <v>1.9580208333333329</v>
      </c>
      <c r="U43" s="10">
        <f>_xlfn.STDEV.P(R43:R46)</f>
        <v>0.37524015024501889</v>
      </c>
    </row>
    <row r="44" spans="11:21" ht="15" customHeight="1" x14ac:dyDescent="0.25">
      <c r="K44" s="15" t="s">
        <v>295</v>
      </c>
      <c r="L44" s="10">
        <f>AVERAGE(P47:P50)</f>
        <v>3.4876041666666668</v>
      </c>
      <c r="M44" s="10">
        <f>_xlfn.STDEV.P(P47:P50)</f>
        <v>2.3831027828647926</v>
      </c>
      <c r="O44" s="13" t="s">
        <v>282</v>
      </c>
      <c r="P44" s="11">
        <f t="shared" ref="P44:P54" si="26">P31/1000</f>
        <v>4.9884374999999999</v>
      </c>
      <c r="Q44" s="13" t="s">
        <v>282</v>
      </c>
      <c r="R44" s="11">
        <f t="shared" ref="R44:R54" si="27">R31/1000</f>
        <v>1.5640624999999997</v>
      </c>
      <c r="S44" s="15" t="s">
        <v>295</v>
      </c>
      <c r="T44" s="10">
        <f>AVERAGE(R47:R50)</f>
        <v>1.6651996527777777</v>
      </c>
      <c r="U44" s="10">
        <f>_xlfn.STDEV.P(R47:R50)</f>
        <v>1.0102014681031548</v>
      </c>
    </row>
    <row r="45" spans="11:21" ht="15" customHeight="1" x14ac:dyDescent="0.25">
      <c r="K45" s="15" t="s">
        <v>296</v>
      </c>
      <c r="L45" s="10">
        <f>AVERAGE(P51:P54)</f>
        <v>2.6729687499999999</v>
      </c>
      <c r="M45" s="10">
        <f>_xlfn.STDEV.P(P51:P54)</f>
        <v>2.8993669626626581</v>
      </c>
      <c r="O45" s="13" t="s">
        <v>283</v>
      </c>
      <c r="P45" s="11">
        <f t="shared" si="26"/>
        <v>8.0868749999999991</v>
      </c>
      <c r="Q45" s="13" t="s">
        <v>283</v>
      </c>
      <c r="R45" s="11">
        <f t="shared" si="27"/>
        <v>2.3522916666666664</v>
      </c>
      <c r="S45" s="15" t="s">
        <v>296</v>
      </c>
      <c r="T45" s="10">
        <f>AVERAGE(R51:R54)</f>
        <v>1.034375</v>
      </c>
      <c r="U45" s="10">
        <f>_xlfn.STDEV.P(R51:R54)</f>
        <v>0.99461907043304643</v>
      </c>
    </row>
    <row r="46" spans="11:21" ht="15" customHeight="1" x14ac:dyDescent="0.25">
      <c r="K46" s="15" t="s">
        <v>294</v>
      </c>
      <c r="L46" s="15" t="s">
        <v>297</v>
      </c>
      <c r="O46" s="13" t="s">
        <v>284</v>
      </c>
      <c r="P46" s="11">
        <f t="shared" si="26"/>
        <v>5.3959374999999996</v>
      </c>
      <c r="Q46" s="13" t="s">
        <v>284</v>
      </c>
      <c r="R46" s="11">
        <f t="shared" si="27"/>
        <v>2.3132291666666664</v>
      </c>
    </row>
    <row r="47" spans="11:21" ht="15" customHeight="1" x14ac:dyDescent="0.25">
      <c r="K47" s="15" t="s">
        <v>295</v>
      </c>
      <c r="L47" s="15" t="s">
        <v>298</v>
      </c>
      <c r="O47" s="13" t="s">
        <v>285</v>
      </c>
      <c r="P47" s="11">
        <f t="shared" si="26"/>
        <v>6.7247916666666674</v>
      </c>
      <c r="Q47" s="13" t="s">
        <v>285</v>
      </c>
      <c r="R47" s="11">
        <f t="shared" si="27"/>
        <v>2.7185416666666664</v>
      </c>
      <c r="S47" s="15" t="s">
        <v>294</v>
      </c>
      <c r="T47" s="15" t="s">
        <v>302</v>
      </c>
    </row>
    <row r="48" spans="11:21" ht="15" customHeight="1" x14ac:dyDescent="0.25">
      <c r="K48" s="15" t="s">
        <v>296</v>
      </c>
      <c r="L48" s="15" t="s">
        <v>299</v>
      </c>
      <c r="O48" s="13" t="s">
        <v>286</v>
      </c>
      <c r="P48" s="11">
        <f t="shared" si="26"/>
        <v>3.75875</v>
      </c>
      <c r="Q48" s="13" t="s">
        <v>286</v>
      </c>
      <c r="R48" s="11">
        <f t="shared" si="27"/>
        <v>2.2509375</v>
      </c>
      <c r="S48" s="15" t="s">
        <v>295</v>
      </c>
      <c r="T48" s="15" t="s">
        <v>300</v>
      </c>
    </row>
    <row r="49" spans="15:20" ht="15" customHeight="1" x14ac:dyDescent="0.25">
      <c r="O49" s="13" t="s">
        <v>287</v>
      </c>
      <c r="P49" s="11">
        <f t="shared" si="26"/>
        <v>0</v>
      </c>
      <c r="Q49" s="13" t="s">
        <v>287</v>
      </c>
      <c r="R49" s="11">
        <f t="shared" si="27"/>
        <v>4.3749999999999983E-2</v>
      </c>
      <c r="S49" s="15" t="s">
        <v>296</v>
      </c>
      <c r="T49" s="15" t="s">
        <v>301</v>
      </c>
    </row>
    <row r="50" spans="15:20" ht="15" customHeight="1" x14ac:dyDescent="0.25">
      <c r="O50" s="13" t="s">
        <v>288</v>
      </c>
      <c r="P50" s="11">
        <f t="shared" si="26"/>
        <v>3.4668749999999999</v>
      </c>
      <c r="Q50" s="13" t="s">
        <v>288</v>
      </c>
      <c r="R50" s="11">
        <f t="shared" si="27"/>
        <v>1.6475694444444446</v>
      </c>
    </row>
    <row r="51" spans="15:20" ht="15" customHeight="1" x14ac:dyDescent="0.25">
      <c r="O51" s="13" t="s">
        <v>289</v>
      </c>
      <c r="P51" s="11">
        <f t="shared" si="26"/>
        <v>0</v>
      </c>
      <c r="Q51" s="13" t="s">
        <v>289</v>
      </c>
      <c r="R51" s="11">
        <f t="shared" si="27"/>
        <v>0.11729166666666668</v>
      </c>
    </row>
    <row r="52" spans="15:20" ht="15" customHeight="1" x14ac:dyDescent="0.25">
      <c r="O52" s="13" t="s">
        <v>290</v>
      </c>
      <c r="P52" s="11">
        <f t="shared" si="26"/>
        <v>6.9343750000000002</v>
      </c>
      <c r="Q52" s="13" t="s">
        <v>290</v>
      </c>
      <c r="R52" s="11">
        <f t="shared" si="27"/>
        <v>2.2765625000000003</v>
      </c>
    </row>
    <row r="53" spans="15:20" ht="15" customHeight="1" x14ac:dyDescent="0.25">
      <c r="O53" s="13" t="s">
        <v>291</v>
      </c>
      <c r="P53" s="11">
        <f t="shared" si="26"/>
        <v>0</v>
      </c>
      <c r="Q53" s="13" t="s">
        <v>291</v>
      </c>
      <c r="R53" s="11">
        <f t="shared" si="27"/>
        <v>0</v>
      </c>
    </row>
    <row r="54" spans="15:20" ht="15" customHeight="1" x14ac:dyDescent="0.25">
      <c r="O54" s="13" t="s">
        <v>292</v>
      </c>
      <c r="P54" s="11">
        <f t="shared" si="26"/>
        <v>3.7575000000000003</v>
      </c>
      <c r="Q54" s="13" t="s">
        <v>292</v>
      </c>
      <c r="R54" s="11">
        <f t="shared" si="27"/>
        <v>1.7436458333333336</v>
      </c>
    </row>
  </sheetData>
  <phoneticPr fontId="1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sult summary"/>
  <dimension ref="A1:E101"/>
  <sheetViews>
    <sheetView workbookViewId="0"/>
  </sheetViews>
  <sheetFormatPr defaultColWidth="9.1796875" defaultRowHeight="15" customHeight="1" x14ac:dyDescent="0.25"/>
  <cols>
    <col min="1" max="1" width="17.1796875" customWidth="1"/>
    <col min="2" max="2" width="5.81640625" customWidth="1"/>
    <col min="3" max="3" width="9.1796875" customWidth="1"/>
    <col min="4" max="4" width="8.81640625" customWidth="1"/>
    <col min="5" max="5" width="22" customWidth="1"/>
  </cols>
  <sheetData>
    <row r="1" spans="1:5" ht="15" customHeight="1" x14ac:dyDescent="0.25">
      <c r="A1" t="s">
        <v>114</v>
      </c>
    </row>
    <row r="3" spans="1:5" ht="15" customHeight="1" x14ac:dyDescent="0.25">
      <c r="A3" t="s">
        <v>115</v>
      </c>
    </row>
    <row r="5" spans="1:5" ht="15" customHeight="1" x14ac:dyDescent="0.25">
      <c r="A5" t="s">
        <v>116</v>
      </c>
      <c r="B5" t="s">
        <v>117</v>
      </c>
      <c r="C5" t="s">
        <v>118</v>
      </c>
      <c r="D5" t="s">
        <v>16</v>
      </c>
      <c r="E5" t="s">
        <v>119</v>
      </c>
    </row>
    <row r="6" spans="1:5" ht="15" customHeight="1" x14ac:dyDescent="0.25">
      <c r="A6" s="1" t="s">
        <v>6</v>
      </c>
      <c r="B6" s="1" t="s">
        <v>120</v>
      </c>
      <c r="C6" s="1" t="s">
        <v>121</v>
      </c>
      <c r="D6" s="1" t="s">
        <v>17</v>
      </c>
      <c r="E6" s="2">
        <v>1.0077</v>
      </c>
    </row>
    <row r="7" spans="1:5" ht="15" customHeight="1" x14ac:dyDescent="0.25">
      <c r="A7" s="1" t="s">
        <v>6</v>
      </c>
      <c r="B7" s="1" t="s">
        <v>122</v>
      </c>
      <c r="C7" s="1" t="s">
        <v>121</v>
      </c>
      <c r="D7" s="1" t="s">
        <v>29</v>
      </c>
      <c r="E7" s="2">
        <v>0.3332</v>
      </c>
    </row>
    <row r="8" spans="1:5" ht="15" customHeight="1" x14ac:dyDescent="0.25">
      <c r="A8" s="1" t="s">
        <v>6</v>
      </c>
      <c r="B8" s="1" t="s">
        <v>123</v>
      </c>
      <c r="C8" s="1" t="s">
        <v>121</v>
      </c>
      <c r="D8" s="1" t="s">
        <v>41</v>
      </c>
      <c r="E8" s="2">
        <v>0.14430000000000001</v>
      </c>
    </row>
    <row r="9" spans="1:5" ht="15" customHeight="1" x14ac:dyDescent="0.25">
      <c r="A9" s="1" t="s">
        <v>6</v>
      </c>
      <c r="B9" s="1" t="s">
        <v>124</v>
      </c>
      <c r="C9" s="1" t="s">
        <v>121</v>
      </c>
      <c r="D9" s="1" t="s">
        <v>53</v>
      </c>
      <c r="E9" s="2">
        <v>1.2428999999999999</v>
      </c>
    </row>
    <row r="10" spans="1:5" ht="15" customHeight="1" x14ac:dyDescent="0.25">
      <c r="A10" s="1" t="s">
        <v>6</v>
      </c>
      <c r="B10" s="1" t="s">
        <v>125</v>
      </c>
      <c r="C10" s="1" t="s">
        <v>121</v>
      </c>
      <c r="D10" s="1" t="s">
        <v>65</v>
      </c>
      <c r="E10" s="2">
        <v>0.55030000000000001</v>
      </c>
    </row>
    <row r="11" spans="1:5" ht="15" customHeight="1" x14ac:dyDescent="0.25">
      <c r="A11" s="1" t="s">
        <v>6</v>
      </c>
      <c r="B11" s="1" t="s">
        <v>126</v>
      </c>
      <c r="C11" s="1" t="s">
        <v>121</v>
      </c>
      <c r="D11" s="1" t="s">
        <v>77</v>
      </c>
      <c r="E11" s="2">
        <v>0.22489999999999999</v>
      </c>
    </row>
    <row r="12" spans="1:5" ht="15" customHeight="1" x14ac:dyDescent="0.25">
      <c r="A12" s="1" t="s">
        <v>6</v>
      </c>
      <c r="B12" s="1" t="s">
        <v>127</v>
      </c>
      <c r="C12" s="1" t="s">
        <v>121</v>
      </c>
      <c r="D12" s="1" t="s">
        <v>89</v>
      </c>
      <c r="E12" s="2">
        <v>1.8683000000000001</v>
      </c>
    </row>
    <row r="13" spans="1:5" ht="15" customHeight="1" x14ac:dyDescent="0.25">
      <c r="A13" s="1" t="s">
        <v>6</v>
      </c>
      <c r="B13" s="1" t="s">
        <v>128</v>
      </c>
      <c r="C13" s="1" t="s">
        <v>121</v>
      </c>
      <c r="D13" s="1" t="s">
        <v>101</v>
      </c>
      <c r="E13" s="2">
        <v>1.2858000000000001</v>
      </c>
    </row>
    <row r="14" spans="1:5" ht="15" customHeight="1" x14ac:dyDescent="0.25">
      <c r="A14" s="1" t="s">
        <v>6</v>
      </c>
      <c r="B14" s="1" t="s">
        <v>129</v>
      </c>
      <c r="C14" s="1" t="s">
        <v>121</v>
      </c>
      <c r="D14" s="1" t="s">
        <v>18</v>
      </c>
      <c r="E14" s="2">
        <v>1.0225</v>
      </c>
    </row>
    <row r="15" spans="1:5" ht="15" customHeight="1" x14ac:dyDescent="0.25">
      <c r="A15" s="1" t="s">
        <v>6</v>
      </c>
      <c r="B15" s="1" t="s">
        <v>130</v>
      </c>
      <c r="C15" s="1" t="s">
        <v>121</v>
      </c>
      <c r="D15" s="1" t="s">
        <v>30</v>
      </c>
      <c r="E15" s="2">
        <v>0.36459999999999998</v>
      </c>
    </row>
    <row r="16" spans="1:5" ht="15" customHeight="1" x14ac:dyDescent="0.25">
      <c r="A16" s="1" t="s">
        <v>6</v>
      </c>
      <c r="B16" s="1" t="s">
        <v>131</v>
      </c>
      <c r="C16" s="1" t="s">
        <v>121</v>
      </c>
      <c r="D16" s="1" t="s">
        <v>42</v>
      </c>
      <c r="E16" s="2">
        <v>0.1293</v>
      </c>
    </row>
    <row r="17" spans="1:5" ht="15" customHeight="1" x14ac:dyDescent="0.25">
      <c r="A17" s="1" t="s">
        <v>6</v>
      </c>
      <c r="B17" s="1" t="s">
        <v>132</v>
      </c>
      <c r="C17" s="1" t="s">
        <v>121</v>
      </c>
      <c r="D17" s="1" t="s">
        <v>54</v>
      </c>
      <c r="E17" s="2">
        <v>0.81740000000000002</v>
      </c>
    </row>
    <row r="18" spans="1:5" ht="15" customHeight="1" x14ac:dyDescent="0.25">
      <c r="A18" s="1" t="s">
        <v>6</v>
      </c>
      <c r="B18" s="1" t="s">
        <v>133</v>
      </c>
      <c r="C18" s="1" t="s">
        <v>121</v>
      </c>
      <c r="D18" s="1" t="s">
        <v>66</v>
      </c>
      <c r="E18" s="2">
        <v>0.30180000000000001</v>
      </c>
    </row>
    <row r="19" spans="1:5" ht="15" customHeight="1" x14ac:dyDescent="0.25">
      <c r="A19" s="1" t="s">
        <v>6</v>
      </c>
      <c r="B19" s="1" t="s">
        <v>134</v>
      </c>
      <c r="C19" s="1" t="s">
        <v>121</v>
      </c>
      <c r="D19" s="1" t="s">
        <v>78</v>
      </c>
      <c r="E19" s="2">
        <v>0.1368</v>
      </c>
    </row>
    <row r="20" spans="1:5" ht="15" customHeight="1" x14ac:dyDescent="0.25">
      <c r="A20" s="1" t="s">
        <v>6</v>
      </c>
      <c r="B20" s="1" t="s">
        <v>135</v>
      </c>
      <c r="C20" s="1" t="s">
        <v>121</v>
      </c>
      <c r="D20" s="1" t="s">
        <v>90</v>
      </c>
      <c r="E20" s="2">
        <v>1.7561</v>
      </c>
    </row>
    <row r="21" spans="1:5" ht="15" customHeight="1" x14ac:dyDescent="0.25">
      <c r="A21" s="1" t="s">
        <v>6</v>
      </c>
      <c r="B21" s="1" t="s">
        <v>136</v>
      </c>
      <c r="C21" s="1" t="s">
        <v>121</v>
      </c>
      <c r="D21" s="1" t="s">
        <v>102</v>
      </c>
      <c r="E21" s="2">
        <v>1.0741000000000001</v>
      </c>
    </row>
    <row r="22" spans="1:5" ht="12.5" x14ac:dyDescent="0.25">
      <c r="A22" s="1" t="s">
        <v>6</v>
      </c>
      <c r="B22" s="1" t="s">
        <v>137</v>
      </c>
      <c r="C22" s="1" t="s">
        <v>121</v>
      </c>
      <c r="D22" s="1" t="s">
        <v>19</v>
      </c>
      <c r="E22" s="2">
        <v>1.3254999999999999</v>
      </c>
    </row>
    <row r="23" spans="1:5" ht="12.5" x14ac:dyDescent="0.25">
      <c r="A23" s="1" t="s">
        <v>6</v>
      </c>
      <c r="B23" s="1" t="s">
        <v>138</v>
      </c>
      <c r="C23" s="1" t="s">
        <v>121</v>
      </c>
      <c r="D23" s="1" t="s">
        <v>31</v>
      </c>
      <c r="E23" s="2">
        <v>0.78069999999999995</v>
      </c>
    </row>
    <row r="24" spans="1:5" ht="12.5" x14ac:dyDescent="0.25">
      <c r="A24" s="1" t="s">
        <v>6</v>
      </c>
      <c r="B24" s="1" t="s">
        <v>139</v>
      </c>
      <c r="C24" s="1" t="s">
        <v>121</v>
      </c>
      <c r="D24" s="1" t="s">
        <v>43</v>
      </c>
      <c r="E24" s="2">
        <v>0.28470000000000001</v>
      </c>
    </row>
    <row r="25" spans="1:5" ht="12.5" x14ac:dyDescent="0.25">
      <c r="A25" s="1" t="s">
        <v>6</v>
      </c>
      <c r="B25" s="1" t="s">
        <v>140</v>
      </c>
      <c r="C25" s="1" t="s">
        <v>121</v>
      </c>
      <c r="D25" s="1" t="s">
        <v>55</v>
      </c>
      <c r="E25" s="3">
        <v>0.104</v>
      </c>
    </row>
    <row r="26" spans="1:5" ht="12.5" x14ac:dyDescent="0.25">
      <c r="A26" s="1" t="s">
        <v>6</v>
      </c>
      <c r="B26" s="1" t="s">
        <v>141</v>
      </c>
      <c r="C26" s="1" t="s">
        <v>121</v>
      </c>
      <c r="D26" s="1" t="s">
        <v>67</v>
      </c>
      <c r="E26" s="2">
        <v>7.7299999999999994E-2</v>
      </c>
    </row>
    <row r="27" spans="1:5" ht="12.5" x14ac:dyDescent="0.25">
      <c r="A27" s="1" t="s">
        <v>6</v>
      </c>
      <c r="B27" s="1" t="s">
        <v>142</v>
      </c>
      <c r="C27" s="1" t="s">
        <v>121</v>
      </c>
      <c r="D27" s="1" t="s">
        <v>79</v>
      </c>
      <c r="E27" s="4">
        <v>0.06</v>
      </c>
    </row>
    <row r="28" spans="1:5" ht="12.5" x14ac:dyDescent="0.25">
      <c r="A28" s="1" t="s">
        <v>6</v>
      </c>
      <c r="B28" s="1" t="s">
        <v>143</v>
      </c>
      <c r="C28" s="1" t="s">
        <v>121</v>
      </c>
      <c r="D28" s="1" t="s">
        <v>91</v>
      </c>
      <c r="E28" s="2">
        <v>1.7962</v>
      </c>
    </row>
    <row r="29" spans="1:5" ht="12.5" x14ac:dyDescent="0.25">
      <c r="A29" s="1" t="s">
        <v>6</v>
      </c>
      <c r="B29" s="1" t="s">
        <v>144</v>
      </c>
      <c r="C29" s="1" t="s">
        <v>121</v>
      </c>
      <c r="D29" s="1" t="s">
        <v>103</v>
      </c>
      <c r="E29" s="3">
        <v>0.83399999999999996</v>
      </c>
    </row>
    <row r="30" spans="1:5" ht="12.5" x14ac:dyDescent="0.25">
      <c r="A30" s="1" t="s">
        <v>6</v>
      </c>
      <c r="B30" s="1" t="s">
        <v>145</v>
      </c>
      <c r="C30" s="1" t="s">
        <v>121</v>
      </c>
      <c r="D30" s="1" t="s">
        <v>20</v>
      </c>
      <c r="E30" s="2">
        <v>1.0617000000000001</v>
      </c>
    </row>
    <row r="31" spans="1:5" ht="12.5" x14ac:dyDescent="0.25">
      <c r="A31" s="1" t="s">
        <v>6</v>
      </c>
      <c r="B31" s="1" t="s">
        <v>146</v>
      </c>
      <c r="C31" s="1" t="s">
        <v>121</v>
      </c>
      <c r="D31" s="1" t="s">
        <v>32</v>
      </c>
      <c r="E31" s="3">
        <v>0.39500000000000002</v>
      </c>
    </row>
    <row r="32" spans="1:5" ht="12.5" x14ac:dyDescent="0.25">
      <c r="A32" s="1" t="s">
        <v>6</v>
      </c>
      <c r="B32" s="1" t="s">
        <v>147</v>
      </c>
      <c r="C32" s="1" t="s">
        <v>121</v>
      </c>
      <c r="D32" s="1" t="s">
        <v>44</v>
      </c>
      <c r="E32" s="3">
        <v>0.154</v>
      </c>
    </row>
    <row r="33" spans="1:5" ht="12.5" x14ac:dyDescent="0.25">
      <c r="A33" s="1" t="s">
        <v>6</v>
      </c>
      <c r="B33" s="1" t="s">
        <v>148</v>
      </c>
      <c r="C33" s="1" t="s">
        <v>121</v>
      </c>
      <c r="D33" s="1" t="s">
        <v>56</v>
      </c>
      <c r="E33" s="2">
        <v>0.78249999999999997</v>
      </c>
    </row>
    <row r="34" spans="1:5" ht="12.5" x14ac:dyDescent="0.25">
      <c r="A34" s="1" t="s">
        <v>6</v>
      </c>
      <c r="B34" s="1" t="s">
        <v>149</v>
      </c>
      <c r="C34" s="1" t="s">
        <v>121</v>
      </c>
      <c r="D34" s="1" t="s">
        <v>68</v>
      </c>
      <c r="E34" s="2">
        <v>0.2823</v>
      </c>
    </row>
    <row r="35" spans="1:5" ht="12.5" x14ac:dyDescent="0.25">
      <c r="A35" s="1" t="s">
        <v>6</v>
      </c>
      <c r="B35" s="1" t="s">
        <v>150</v>
      </c>
      <c r="C35" s="1" t="s">
        <v>121</v>
      </c>
      <c r="D35" s="1" t="s">
        <v>80</v>
      </c>
      <c r="E35" s="2">
        <v>0.14050000000000001</v>
      </c>
    </row>
    <row r="36" spans="1:5" ht="12.5" x14ac:dyDescent="0.25">
      <c r="A36" s="1" t="s">
        <v>6</v>
      </c>
      <c r="B36" s="1" t="s">
        <v>151</v>
      </c>
      <c r="C36" s="1" t="s">
        <v>121</v>
      </c>
      <c r="D36" s="1" t="s">
        <v>92</v>
      </c>
      <c r="E36" s="3">
        <v>1.6839999999999999</v>
      </c>
    </row>
    <row r="37" spans="1:5" ht="12.5" x14ac:dyDescent="0.25">
      <c r="A37" s="1" t="s">
        <v>6</v>
      </c>
      <c r="B37" s="1" t="s">
        <v>152</v>
      </c>
      <c r="C37" s="1" t="s">
        <v>121</v>
      </c>
      <c r="D37" s="1" t="s">
        <v>104</v>
      </c>
      <c r="E37" s="2">
        <v>0.50619999999999998</v>
      </c>
    </row>
    <row r="38" spans="1:5" ht="12.5" x14ac:dyDescent="0.25">
      <c r="A38" s="1" t="s">
        <v>6</v>
      </c>
      <c r="B38" s="1" t="s">
        <v>153</v>
      </c>
      <c r="C38" s="1" t="s">
        <v>121</v>
      </c>
      <c r="D38" s="1" t="s">
        <v>21</v>
      </c>
      <c r="E38" s="2">
        <v>1.0363</v>
      </c>
    </row>
    <row r="39" spans="1:5" ht="12.5" x14ac:dyDescent="0.25">
      <c r="A39" s="1" t="s">
        <v>6</v>
      </c>
      <c r="B39" s="1" t="s">
        <v>154</v>
      </c>
      <c r="C39" s="1" t="s">
        <v>121</v>
      </c>
      <c r="D39" s="1" t="s">
        <v>33</v>
      </c>
      <c r="E39" s="2">
        <v>0.3407</v>
      </c>
    </row>
    <row r="40" spans="1:5" ht="12.5" x14ac:dyDescent="0.25">
      <c r="A40" s="1" t="s">
        <v>6</v>
      </c>
      <c r="B40" s="1" t="s">
        <v>155</v>
      </c>
      <c r="C40" s="1" t="s">
        <v>121</v>
      </c>
      <c r="D40" s="1" t="s">
        <v>45</v>
      </c>
      <c r="E40" s="2">
        <v>0.1176</v>
      </c>
    </row>
    <row r="41" spans="1:5" ht="12.5" x14ac:dyDescent="0.25">
      <c r="A41" s="1" t="s">
        <v>6</v>
      </c>
      <c r="B41" s="1" t="s">
        <v>156</v>
      </c>
      <c r="C41" s="1" t="s">
        <v>121</v>
      </c>
      <c r="D41" s="1" t="s">
        <v>57</v>
      </c>
      <c r="E41" s="2">
        <v>1.4349000000000001</v>
      </c>
    </row>
    <row r="42" spans="1:5" ht="12.5" x14ac:dyDescent="0.25">
      <c r="A42" s="1" t="s">
        <v>6</v>
      </c>
      <c r="B42" s="1" t="s">
        <v>157</v>
      </c>
      <c r="C42" s="1" t="s">
        <v>121</v>
      </c>
      <c r="D42" s="1" t="s">
        <v>69</v>
      </c>
      <c r="E42" s="2">
        <v>1.0387</v>
      </c>
    </row>
    <row r="43" spans="1:5" ht="12.5" x14ac:dyDescent="0.25">
      <c r="A43" s="1" t="s">
        <v>6</v>
      </c>
      <c r="B43" s="1" t="s">
        <v>158</v>
      </c>
      <c r="C43" s="1" t="s">
        <v>121</v>
      </c>
      <c r="D43" s="1" t="s">
        <v>81</v>
      </c>
      <c r="E43" s="2">
        <v>0.65480000000000005</v>
      </c>
    </row>
    <row r="44" spans="1:5" ht="12.5" x14ac:dyDescent="0.25">
      <c r="A44" s="1" t="s">
        <v>6</v>
      </c>
      <c r="B44" s="1" t="s">
        <v>159</v>
      </c>
      <c r="C44" s="1" t="s">
        <v>121</v>
      </c>
      <c r="D44" s="1" t="s">
        <v>93</v>
      </c>
      <c r="E44" s="2">
        <v>1.3758999999999999</v>
      </c>
    </row>
    <row r="45" spans="1:5" ht="12.5" x14ac:dyDescent="0.25">
      <c r="A45" s="1" t="s">
        <v>6</v>
      </c>
      <c r="B45" s="1" t="s">
        <v>160</v>
      </c>
      <c r="C45" s="1" t="s">
        <v>121</v>
      </c>
      <c r="D45" s="1" t="s">
        <v>105</v>
      </c>
      <c r="E45" s="2">
        <v>0.34370000000000001</v>
      </c>
    </row>
    <row r="46" spans="1:5" ht="12.5" x14ac:dyDescent="0.25">
      <c r="A46" s="1" t="s">
        <v>6</v>
      </c>
      <c r="B46" s="1" t="s">
        <v>161</v>
      </c>
      <c r="C46" s="1" t="s">
        <v>121</v>
      </c>
      <c r="D46" s="1" t="s">
        <v>22</v>
      </c>
      <c r="E46" s="2">
        <v>1.0953999999999999</v>
      </c>
    </row>
    <row r="47" spans="1:5" ht="12.5" x14ac:dyDescent="0.25">
      <c r="A47" s="1" t="s">
        <v>6</v>
      </c>
      <c r="B47" s="1" t="s">
        <v>162</v>
      </c>
      <c r="C47" s="1" t="s">
        <v>121</v>
      </c>
      <c r="D47" s="1" t="s">
        <v>34</v>
      </c>
      <c r="E47" s="2">
        <v>0.30869999999999997</v>
      </c>
    </row>
    <row r="48" spans="1:5" ht="12.5" x14ac:dyDescent="0.25">
      <c r="A48" s="1" t="s">
        <v>6</v>
      </c>
      <c r="B48" s="1" t="s">
        <v>163</v>
      </c>
      <c r="C48" s="1" t="s">
        <v>121</v>
      </c>
      <c r="D48" s="1" t="s">
        <v>46</v>
      </c>
      <c r="E48" s="2">
        <v>0.1081</v>
      </c>
    </row>
    <row r="49" spans="1:5" ht="12.5" x14ac:dyDescent="0.25">
      <c r="A49" s="1" t="s">
        <v>6</v>
      </c>
      <c r="B49" s="1" t="s">
        <v>164</v>
      </c>
      <c r="C49" s="1" t="s">
        <v>121</v>
      </c>
      <c r="D49" s="1" t="s">
        <v>58</v>
      </c>
      <c r="E49" s="2">
        <v>1.1407</v>
      </c>
    </row>
    <row r="50" spans="1:5" ht="12.5" x14ac:dyDescent="0.25">
      <c r="A50" s="1" t="s">
        <v>6</v>
      </c>
      <c r="B50" s="1" t="s">
        <v>165</v>
      </c>
      <c r="C50" s="1" t="s">
        <v>121</v>
      </c>
      <c r="D50" s="1" t="s">
        <v>70</v>
      </c>
      <c r="E50" s="2">
        <v>0.59230000000000005</v>
      </c>
    </row>
    <row r="51" spans="1:5" ht="12.5" x14ac:dyDescent="0.25">
      <c r="A51" s="1" t="s">
        <v>6</v>
      </c>
      <c r="B51" s="1" t="s">
        <v>166</v>
      </c>
      <c r="C51" s="1" t="s">
        <v>121</v>
      </c>
      <c r="D51" s="1" t="s">
        <v>82</v>
      </c>
      <c r="E51" s="2">
        <v>0.25779999999999997</v>
      </c>
    </row>
    <row r="52" spans="1:5" ht="12.5" x14ac:dyDescent="0.25">
      <c r="A52" s="1" t="s">
        <v>6</v>
      </c>
      <c r="B52" s="1" t="s">
        <v>167</v>
      </c>
      <c r="C52" s="1" t="s">
        <v>121</v>
      </c>
      <c r="D52" s="1" t="s">
        <v>94</v>
      </c>
      <c r="E52" s="2">
        <v>1.0118</v>
      </c>
    </row>
    <row r="53" spans="1:5" ht="12.5" x14ac:dyDescent="0.25">
      <c r="A53" s="1" t="s">
        <v>6</v>
      </c>
      <c r="B53" s="1" t="s">
        <v>168</v>
      </c>
      <c r="C53" s="1" t="s">
        <v>121</v>
      </c>
      <c r="D53" s="1" t="s">
        <v>106</v>
      </c>
      <c r="E53" s="2">
        <v>0.21809999999999999</v>
      </c>
    </row>
    <row r="54" spans="1:5" ht="12.5" x14ac:dyDescent="0.25">
      <c r="A54" s="1" t="s">
        <v>6</v>
      </c>
      <c r="B54" s="1" t="s">
        <v>169</v>
      </c>
      <c r="C54" s="1" t="s">
        <v>121</v>
      </c>
      <c r="D54" s="1" t="s">
        <v>23</v>
      </c>
      <c r="E54" s="3">
        <v>1.4179999999999999</v>
      </c>
    </row>
    <row r="55" spans="1:5" ht="12.5" x14ac:dyDescent="0.25">
      <c r="A55" s="1" t="s">
        <v>6</v>
      </c>
      <c r="B55" s="1" t="s">
        <v>170</v>
      </c>
      <c r="C55" s="1" t="s">
        <v>121</v>
      </c>
      <c r="D55" s="1" t="s">
        <v>35</v>
      </c>
      <c r="E55" s="2">
        <v>0.65690000000000004</v>
      </c>
    </row>
    <row r="56" spans="1:5" ht="12.5" x14ac:dyDescent="0.25">
      <c r="A56" s="1" t="s">
        <v>6</v>
      </c>
      <c r="B56" s="1" t="s">
        <v>171</v>
      </c>
      <c r="C56" s="1" t="s">
        <v>121</v>
      </c>
      <c r="D56" s="1" t="s">
        <v>47</v>
      </c>
      <c r="E56" s="2">
        <v>0.23780000000000001</v>
      </c>
    </row>
    <row r="57" spans="1:5" ht="12.5" x14ac:dyDescent="0.25">
      <c r="A57" s="1" t="s">
        <v>6</v>
      </c>
      <c r="B57" s="1" t="s">
        <v>172</v>
      </c>
      <c r="C57" s="1" t="s">
        <v>121</v>
      </c>
      <c r="D57" s="1" t="s">
        <v>59</v>
      </c>
      <c r="E57" s="3">
        <v>0.151</v>
      </c>
    </row>
    <row r="58" spans="1:5" ht="12.5" x14ac:dyDescent="0.25">
      <c r="A58" s="1" t="s">
        <v>6</v>
      </c>
      <c r="B58" s="1" t="s">
        <v>173</v>
      </c>
      <c r="C58" s="1" t="s">
        <v>121</v>
      </c>
      <c r="D58" s="1" t="s">
        <v>71</v>
      </c>
      <c r="E58" s="2">
        <v>8.5500000000000007E-2</v>
      </c>
    </row>
    <row r="59" spans="1:5" ht="12.5" x14ac:dyDescent="0.25">
      <c r="A59" s="1" t="s">
        <v>6</v>
      </c>
      <c r="B59" s="1" t="s">
        <v>174</v>
      </c>
      <c r="C59" s="1" t="s">
        <v>121</v>
      </c>
      <c r="D59" s="1" t="s">
        <v>83</v>
      </c>
      <c r="E59" s="2">
        <v>7.0499999999999993E-2</v>
      </c>
    </row>
    <row r="60" spans="1:5" ht="12.5" x14ac:dyDescent="0.25">
      <c r="A60" s="1" t="s">
        <v>6</v>
      </c>
      <c r="B60" s="1" t="s">
        <v>175</v>
      </c>
      <c r="C60" s="1" t="s">
        <v>121</v>
      </c>
      <c r="D60" s="1" t="s">
        <v>95</v>
      </c>
      <c r="E60" s="3">
        <v>0.751</v>
      </c>
    </row>
    <row r="61" spans="1:5" ht="12.5" x14ac:dyDescent="0.25">
      <c r="A61" s="1" t="s">
        <v>6</v>
      </c>
      <c r="B61" s="1" t="s">
        <v>176</v>
      </c>
      <c r="C61" s="1" t="s">
        <v>121</v>
      </c>
      <c r="D61" s="1" t="s">
        <v>107</v>
      </c>
      <c r="E61" s="2">
        <v>0.1527</v>
      </c>
    </row>
    <row r="62" spans="1:5" ht="12.5" x14ac:dyDescent="0.25">
      <c r="A62" s="1" t="s">
        <v>6</v>
      </c>
      <c r="B62" s="1" t="s">
        <v>177</v>
      </c>
      <c r="C62" s="1" t="s">
        <v>121</v>
      </c>
      <c r="D62" s="1" t="s">
        <v>24</v>
      </c>
      <c r="E62" s="2">
        <v>1.2377</v>
      </c>
    </row>
    <row r="63" spans="1:5" ht="12.5" x14ac:dyDescent="0.25">
      <c r="A63" s="1" t="s">
        <v>6</v>
      </c>
      <c r="B63" s="1" t="s">
        <v>178</v>
      </c>
      <c r="C63" s="1" t="s">
        <v>121</v>
      </c>
      <c r="D63" s="1" t="s">
        <v>36</v>
      </c>
      <c r="E63" s="3">
        <v>0.501</v>
      </c>
    </row>
    <row r="64" spans="1:5" ht="12.5" x14ac:dyDescent="0.25">
      <c r="A64" s="1" t="s">
        <v>6</v>
      </c>
      <c r="B64" s="1" t="s">
        <v>179</v>
      </c>
      <c r="C64" s="1" t="s">
        <v>121</v>
      </c>
      <c r="D64" s="1" t="s">
        <v>48</v>
      </c>
      <c r="E64" s="2">
        <v>0.16020000000000001</v>
      </c>
    </row>
    <row r="65" spans="1:5" ht="12.5" x14ac:dyDescent="0.25">
      <c r="A65" s="1" t="s">
        <v>6</v>
      </c>
      <c r="B65" s="1" t="s">
        <v>180</v>
      </c>
      <c r="C65" s="1" t="s">
        <v>121</v>
      </c>
      <c r="D65" s="1" t="s">
        <v>60</v>
      </c>
      <c r="E65" s="2">
        <v>0.88790000000000002</v>
      </c>
    </row>
    <row r="66" spans="1:5" ht="12.5" x14ac:dyDescent="0.25">
      <c r="A66" s="1" t="s">
        <v>6</v>
      </c>
      <c r="B66" s="1" t="s">
        <v>181</v>
      </c>
      <c r="C66" s="1" t="s">
        <v>121</v>
      </c>
      <c r="D66" s="1" t="s">
        <v>72</v>
      </c>
      <c r="E66" s="2">
        <v>0.45939999999999998</v>
      </c>
    </row>
    <row r="67" spans="1:5" ht="12.5" x14ac:dyDescent="0.25">
      <c r="A67" s="1" t="s">
        <v>6</v>
      </c>
      <c r="B67" s="1" t="s">
        <v>182</v>
      </c>
      <c r="C67" s="1" t="s">
        <v>121</v>
      </c>
      <c r="D67" s="1" t="s">
        <v>84</v>
      </c>
      <c r="E67" s="2">
        <v>0.1996</v>
      </c>
    </row>
    <row r="68" spans="1:5" ht="12.5" x14ac:dyDescent="0.25">
      <c r="A68" s="1" t="s">
        <v>6</v>
      </c>
      <c r="B68" s="1" t="s">
        <v>183</v>
      </c>
      <c r="C68" s="1" t="s">
        <v>121</v>
      </c>
      <c r="D68" s="1" t="s">
        <v>96</v>
      </c>
      <c r="E68" s="2">
        <v>0.4592</v>
      </c>
    </row>
    <row r="69" spans="1:5" ht="12.5" x14ac:dyDescent="0.25">
      <c r="A69" s="1" t="s">
        <v>6</v>
      </c>
      <c r="B69" s="1" t="s">
        <v>184</v>
      </c>
      <c r="C69" s="1" t="s">
        <v>121</v>
      </c>
      <c r="D69" s="1" t="s">
        <v>108</v>
      </c>
      <c r="E69" s="2">
        <v>0.1406</v>
      </c>
    </row>
    <row r="70" spans="1:5" ht="12.5" x14ac:dyDescent="0.25">
      <c r="A70" s="1" t="s">
        <v>6</v>
      </c>
      <c r="B70" s="1" t="s">
        <v>185</v>
      </c>
      <c r="C70" s="1" t="s">
        <v>121</v>
      </c>
      <c r="D70" s="1" t="s">
        <v>25</v>
      </c>
      <c r="E70" s="2">
        <v>7.1099999999999997E-2</v>
      </c>
    </row>
    <row r="71" spans="1:5" ht="12.5" x14ac:dyDescent="0.25">
      <c r="A71" s="1" t="s">
        <v>6</v>
      </c>
      <c r="B71" s="1" t="s">
        <v>186</v>
      </c>
      <c r="C71" s="1" t="s">
        <v>121</v>
      </c>
      <c r="D71" s="1" t="s">
        <v>37</v>
      </c>
      <c r="E71" s="2">
        <v>7.0099999999999996E-2</v>
      </c>
    </row>
    <row r="72" spans="1:5" ht="12.5" x14ac:dyDescent="0.25">
      <c r="A72" s="1" t="s">
        <v>6</v>
      </c>
      <c r="B72" s="1" t="s">
        <v>187</v>
      </c>
      <c r="C72" s="1" t="s">
        <v>121</v>
      </c>
      <c r="D72" s="1" t="s">
        <v>49</v>
      </c>
      <c r="E72" s="2">
        <v>0.18190000000000001</v>
      </c>
    </row>
    <row r="73" spans="1:5" ht="12.5" x14ac:dyDescent="0.25">
      <c r="A73" s="1" t="s">
        <v>6</v>
      </c>
      <c r="B73" s="1" t="s">
        <v>188</v>
      </c>
      <c r="C73" s="1" t="s">
        <v>121</v>
      </c>
      <c r="D73" s="1" t="s">
        <v>61</v>
      </c>
      <c r="E73" s="2">
        <v>0.17929999999999999</v>
      </c>
    </row>
    <row r="74" spans="1:5" ht="12.5" x14ac:dyDescent="0.25">
      <c r="A74" s="1" t="s">
        <v>6</v>
      </c>
      <c r="B74" s="1" t="s">
        <v>189</v>
      </c>
      <c r="C74" s="1" t="s">
        <v>121</v>
      </c>
      <c r="D74" s="1" t="s">
        <v>73</v>
      </c>
      <c r="E74" s="2">
        <v>0.15110000000000001</v>
      </c>
    </row>
    <row r="75" spans="1:5" ht="12.5" x14ac:dyDescent="0.25">
      <c r="A75" s="1" t="s">
        <v>6</v>
      </c>
      <c r="B75" s="1" t="s">
        <v>190</v>
      </c>
      <c r="C75" s="1" t="s">
        <v>121</v>
      </c>
      <c r="D75" s="1" t="s">
        <v>85</v>
      </c>
      <c r="E75" s="2">
        <v>5.9200000000000003E-2</v>
      </c>
    </row>
    <row r="76" spans="1:5" ht="12.5" x14ac:dyDescent="0.25">
      <c r="A76" s="1" t="s">
        <v>6</v>
      </c>
      <c r="B76" s="1" t="s">
        <v>191</v>
      </c>
      <c r="C76" s="1" t="s">
        <v>121</v>
      </c>
      <c r="D76" s="1" t="s">
        <v>97</v>
      </c>
      <c r="E76" s="2">
        <v>5.11E-2</v>
      </c>
    </row>
    <row r="77" spans="1:5" ht="12.5" x14ac:dyDescent="0.25">
      <c r="A77" s="1" t="s">
        <v>6</v>
      </c>
      <c r="B77" s="1" t="s">
        <v>192</v>
      </c>
      <c r="C77" s="1" t="s">
        <v>121</v>
      </c>
      <c r="D77" s="1" t="s">
        <v>109</v>
      </c>
      <c r="E77" s="3">
        <v>4.7E-2</v>
      </c>
    </row>
    <row r="78" spans="1:5" ht="12.5" x14ac:dyDescent="0.25">
      <c r="A78" s="1" t="s">
        <v>6</v>
      </c>
      <c r="B78" s="1" t="s">
        <v>193</v>
      </c>
      <c r="C78" s="1" t="s">
        <v>121</v>
      </c>
      <c r="D78" s="1" t="s">
        <v>26</v>
      </c>
      <c r="E78" s="2">
        <v>1.2488999999999999</v>
      </c>
    </row>
    <row r="79" spans="1:5" ht="12.5" x14ac:dyDescent="0.25">
      <c r="A79" s="1" t="s">
        <v>6</v>
      </c>
      <c r="B79" s="1" t="s">
        <v>194</v>
      </c>
      <c r="C79" s="1" t="s">
        <v>121</v>
      </c>
      <c r="D79" s="1" t="s">
        <v>38</v>
      </c>
      <c r="E79" s="2">
        <v>0.49669999999999997</v>
      </c>
    </row>
    <row r="80" spans="1:5" ht="12.5" x14ac:dyDescent="0.25">
      <c r="A80" s="1" t="s">
        <v>6</v>
      </c>
      <c r="B80" s="1" t="s">
        <v>195</v>
      </c>
      <c r="C80" s="1" t="s">
        <v>121</v>
      </c>
      <c r="D80" s="1" t="s">
        <v>50</v>
      </c>
      <c r="E80" s="2">
        <v>0.17169999999999999</v>
      </c>
    </row>
    <row r="81" spans="1:5" ht="12.5" x14ac:dyDescent="0.25">
      <c r="A81" s="1" t="s">
        <v>6</v>
      </c>
      <c r="B81" s="1" t="s">
        <v>196</v>
      </c>
      <c r="C81" s="1" t="s">
        <v>121</v>
      </c>
      <c r="D81" s="1" t="s">
        <v>62</v>
      </c>
      <c r="E81" s="2">
        <v>1.1644000000000001</v>
      </c>
    </row>
    <row r="82" spans="1:5" ht="12.5" x14ac:dyDescent="0.25">
      <c r="A82" s="1" t="s">
        <v>6</v>
      </c>
      <c r="B82" s="1" t="s">
        <v>197</v>
      </c>
      <c r="C82" s="1" t="s">
        <v>121</v>
      </c>
      <c r="D82" s="1" t="s">
        <v>74</v>
      </c>
      <c r="E82" s="2">
        <v>0.64270000000000005</v>
      </c>
    </row>
    <row r="83" spans="1:5" ht="12.5" x14ac:dyDescent="0.25">
      <c r="A83" s="1" t="s">
        <v>6</v>
      </c>
      <c r="B83" s="1" t="s">
        <v>198</v>
      </c>
      <c r="C83" s="1" t="s">
        <v>121</v>
      </c>
      <c r="D83" s="1" t="s">
        <v>86</v>
      </c>
      <c r="E83" s="2">
        <v>0.25790000000000002</v>
      </c>
    </row>
    <row r="84" spans="1:5" ht="12.5" x14ac:dyDescent="0.25">
      <c r="A84" s="1" t="s">
        <v>6</v>
      </c>
      <c r="B84" s="1" t="s">
        <v>199</v>
      </c>
      <c r="C84" s="1" t="s">
        <v>121</v>
      </c>
      <c r="D84" s="1" t="s">
        <v>98</v>
      </c>
      <c r="E84" s="4">
        <v>0.06</v>
      </c>
    </row>
    <row r="85" spans="1:5" ht="12.5" x14ac:dyDescent="0.25">
      <c r="A85" s="1" t="s">
        <v>6</v>
      </c>
      <c r="B85" s="1" t="s">
        <v>200</v>
      </c>
      <c r="C85" s="1" t="s">
        <v>121</v>
      </c>
      <c r="D85" s="1" t="s">
        <v>110</v>
      </c>
      <c r="E85" s="2">
        <v>5.2600000000000001E-2</v>
      </c>
    </row>
    <row r="86" spans="1:5" ht="12.5" x14ac:dyDescent="0.25">
      <c r="A86" s="1" t="s">
        <v>6</v>
      </c>
      <c r="B86" s="1" t="s">
        <v>201</v>
      </c>
      <c r="C86" s="1" t="s">
        <v>121</v>
      </c>
      <c r="D86" s="1" t="s">
        <v>27</v>
      </c>
      <c r="E86" s="2">
        <v>6.1699999999999998E-2</v>
      </c>
    </row>
    <row r="87" spans="1:5" ht="12.5" x14ac:dyDescent="0.25">
      <c r="A87" s="1" t="s">
        <v>6</v>
      </c>
      <c r="B87" s="1" t="s">
        <v>202</v>
      </c>
      <c r="C87" s="1" t="s">
        <v>121</v>
      </c>
      <c r="D87" s="1" t="s">
        <v>39</v>
      </c>
      <c r="E87" s="3">
        <v>4.8000000000000001E-2</v>
      </c>
    </row>
    <row r="88" spans="1:5" ht="12.5" x14ac:dyDescent="0.25">
      <c r="A88" s="1" t="s">
        <v>6</v>
      </c>
      <c r="B88" s="1" t="s">
        <v>203</v>
      </c>
      <c r="C88" s="1" t="s">
        <v>121</v>
      </c>
      <c r="D88" s="1" t="s">
        <v>51</v>
      </c>
      <c r="E88" s="2">
        <v>5.28E-2</v>
      </c>
    </row>
    <row r="89" spans="1:5" ht="12.5" x14ac:dyDescent="0.25">
      <c r="A89" s="1" t="s">
        <v>6</v>
      </c>
      <c r="B89" s="1" t="s">
        <v>204</v>
      </c>
      <c r="C89" s="1" t="s">
        <v>121</v>
      </c>
      <c r="D89" s="1" t="s">
        <v>63</v>
      </c>
      <c r="E89" s="2">
        <v>7.2900000000000006E-2</v>
      </c>
    </row>
    <row r="90" spans="1:5" ht="12.5" x14ac:dyDescent="0.25">
      <c r="A90" s="1" t="s">
        <v>6</v>
      </c>
      <c r="B90" s="1" t="s">
        <v>205</v>
      </c>
      <c r="C90" s="1" t="s">
        <v>121</v>
      </c>
      <c r="D90" s="1" t="s">
        <v>75</v>
      </c>
      <c r="E90" s="2">
        <v>6.88E-2</v>
      </c>
    </row>
    <row r="91" spans="1:5" ht="12.5" x14ac:dyDescent="0.25">
      <c r="A91" s="1" t="s">
        <v>6</v>
      </c>
      <c r="B91" s="1" t="s">
        <v>206</v>
      </c>
      <c r="C91" s="1" t="s">
        <v>121</v>
      </c>
      <c r="D91" s="1" t="s">
        <v>87</v>
      </c>
      <c r="E91" s="2">
        <v>6.5600000000000006E-2</v>
      </c>
    </row>
    <row r="92" spans="1:5" ht="12.5" x14ac:dyDescent="0.25">
      <c r="A92" s="1" t="s">
        <v>6</v>
      </c>
      <c r="B92" s="1" t="s">
        <v>207</v>
      </c>
      <c r="C92" s="1" t="s">
        <v>121</v>
      </c>
      <c r="D92" s="1" t="s">
        <v>99</v>
      </c>
      <c r="E92" s="2">
        <v>5.4800000000000001E-2</v>
      </c>
    </row>
    <row r="93" spans="1:5" ht="12.5" x14ac:dyDescent="0.25">
      <c r="A93" s="1" t="s">
        <v>6</v>
      </c>
      <c r="B93" s="1" t="s">
        <v>208</v>
      </c>
      <c r="C93" s="1" t="s">
        <v>121</v>
      </c>
      <c r="D93" s="1" t="s">
        <v>111</v>
      </c>
      <c r="E93" s="2">
        <v>6.0199999999999997E-2</v>
      </c>
    </row>
    <row r="94" spans="1:5" ht="12.5" x14ac:dyDescent="0.25">
      <c r="A94" s="1" t="s">
        <v>6</v>
      </c>
      <c r="B94" s="1" t="s">
        <v>209</v>
      </c>
      <c r="C94" s="1" t="s">
        <v>121</v>
      </c>
      <c r="D94" s="1" t="s">
        <v>28</v>
      </c>
      <c r="E94" s="2">
        <v>0.95530000000000004</v>
      </c>
    </row>
    <row r="95" spans="1:5" ht="12.5" x14ac:dyDescent="0.25">
      <c r="A95" s="1" t="s">
        <v>6</v>
      </c>
      <c r="B95" s="1" t="s">
        <v>210</v>
      </c>
      <c r="C95" s="1" t="s">
        <v>121</v>
      </c>
      <c r="D95" s="1" t="s">
        <v>40</v>
      </c>
      <c r="E95" s="2">
        <v>0.25569999999999998</v>
      </c>
    </row>
    <row r="96" spans="1:5" ht="12.5" x14ac:dyDescent="0.25">
      <c r="A96" s="1" t="s">
        <v>6</v>
      </c>
      <c r="B96" s="1" t="s">
        <v>211</v>
      </c>
      <c r="C96" s="1" t="s">
        <v>121</v>
      </c>
      <c r="D96" s="1" t="s">
        <v>52</v>
      </c>
      <c r="E96" s="2">
        <v>9.1899999999999996E-2</v>
      </c>
    </row>
    <row r="97" spans="1:5" ht="12.5" x14ac:dyDescent="0.25">
      <c r="A97" s="1" t="s">
        <v>6</v>
      </c>
      <c r="B97" s="1" t="s">
        <v>212</v>
      </c>
      <c r="C97" s="1" t="s">
        <v>121</v>
      </c>
      <c r="D97" s="1" t="s">
        <v>64</v>
      </c>
      <c r="E97" s="2">
        <v>0.97109999999999996</v>
      </c>
    </row>
    <row r="98" spans="1:5" ht="12.5" x14ac:dyDescent="0.25">
      <c r="A98" s="1" t="s">
        <v>6</v>
      </c>
      <c r="B98" s="1" t="s">
        <v>213</v>
      </c>
      <c r="C98" s="1" t="s">
        <v>121</v>
      </c>
      <c r="D98" s="1" t="s">
        <v>76</v>
      </c>
      <c r="E98" s="2">
        <v>0.40760000000000002</v>
      </c>
    </row>
    <row r="99" spans="1:5" ht="12.5" x14ac:dyDescent="0.25">
      <c r="A99" s="1" t="s">
        <v>6</v>
      </c>
      <c r="B99" s="1" t="s">
        <v>214</v>
      </c>
      <c r="C99" s="1" t="s">
        <v>121</v>
      </c>
      <c r="D99" s="1" t="s">
        <v>88</v>
      </c>
      <c r="E99" s="2">
        <v>0.14130000000000001</v>
      </c>
    </row>
    <row r="100" spans="1:5" ht="12.5" x14ac:dyDescent="0.25">
      <c r="A100" s="1" t="s">
        <v>6</v>
      </c>
      <c r="B100" s="1" t="s">
        <v>215</v>
      </c>
      <c r="C100" s="1" t="s">
        <v>121</v>
      </c>
      <c r="D100" s="1" t="s">
        <v>100</v>
      </c>
      <c r="E100" s="2">
        <v>4.9200000000000001E-2</v>
      </c>
    </row>
    <row r="101" spans="1:5" ht="12.5" x14ac:dyDescent="0.25">
      <c r="A101" s="1" t="s">
        <v>6</v>
      </c>
      <c r="B101" s="1" t="s">
        <v>216</v>
      </c>
      <c r="C101" s="1" t="s">
        <v>121</v>
      </c>
      <c r="D101" s="1" t="s">
        <v>112</v>
      </c>
      <c r="E101" s="2">
        <v>0.12039999999999999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General information"/>
  <dimension ref="A1:E4"/>
  <sheetViews>
    <sheetView workbookViewId="0"/>
  </sheetViews>
  <sheetFormatPr defaultColWidth="9.1796875" defaultRowHeight="15" customHeight="1" x14ac:dyDescent="0.25"/>
  <sheetData>
    <row r="1" spans="1:5" ht="15" customHeight="1" x14ac:dyDescent="0.25">
      <c r="A1" t="s">
        <v>217</v>
      </c>
    </row>
    <row r="3" spans="1:5" ht="15" customHeight="1" x14ac:dyDescent="0.25">
      <c r="B3" t="s">
        <v>218</v>
      </c>
      <c r="E3" t="s">
        <v>219</v>
      </c>
    </row>
    <row r="4" spans="1:5" ht="15" customHeight="1" x14ac:dyDescent="0.25">
      <c r="A4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ession information"/>
  <dimension ref="A1:E8"/>
  <sheetViews>
    <sheetView workbookViewId="0"/>
  </sheetViews>
  <sheetFormatPr defaultColWidth="9.1796875" defaultRowHeight="15" customHeight="1" x14ac:dyDescent="0.25"/>
  <cols>
    <col min="1" max="1" width="19.26953125" customWidth="1"/>
    <col min="2" max="2" width="16.54296875" customWidth="1"/>
    <col min="4" max="4" width="2" customWidth="1"/>
    <col min="5" max="5" width="54.7265625" customWidth="1"/>
  </cols>
  <sheetData>
    <row r="1" spans="1:5" ht="15" customHeight="1" x14ac:dyDescent="0.25">
      <c r="A1" t="s">
        <v>220</v>
      </c>
    </row>
    <row r="3" spans="1:5" ht="15" customHeight="1" x14ac:dyDescent="0.25">
      <c r="B3" t="s">
        <v>221</v>
      </c>
      <c r="E3" t="s">
        <v>1</v>
      </c>
    </row>
    <row r="4" spans="1:5" ht="15" customHeight="1" x14ac:dyDescent="0.25">
      <c r="B4" t="s">
        <v>222</v>
      </c>
    </row>
    <row r="5" spans="1:5" ht="15" customHeight="1" x14ac:dyDescent="0.25">
      <c r="B5" t="s">
        <v>218</v>
      </c>
      <c r="E5" t="s">
        <v>223</v>
      </c>
    </row>
    <row r="6" spans="1:5" ht="15" customHeight="1" x14ac:dyDescent="0.25">
      <c r="B6" t="s">
        <v>224</v>
      </c>
      <c r="E6" t="s">
        <v>2</v>
      </c>
    </row>
    <row r="7" spans="1:5" ht="15" customHeight="1" x14ac:dyDescent="0.25">
      <c r="B7" t="s">
        <v>225</v>
      </c>
      <c r="E7" t="s">
        <v>226</v>
      </c>
    </row>
    <row r="8" spans="1:5" ht="15" customHeight="1" x14ac:dyDescent="0.2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Instrument information"/>
  <dimension ref="A1:E19"/>
  <sheetViews>
    <sheetView workbookViewId="0"/>
  </sheetViews>
  <sheetFormatPr defaultColWidth="9.1796875" defaultRowHeight="15" customHeight="1" x14ac:dyDescent="0.25"/>
  <cols>
    <col min="1" max="1" width="21.54296875" customWidth="1"/>
    <col min="2" max="2" width="29.453125" customWidth="1"/>
    <col min="3" max="3" width="22.26953125" customWidth="1"/>
    <col min="4" max="4" width="2" customWidth="1"/>
    <col min="5" max="5" width="32.26953125" customWidth="1"/>
  </cols>
  <sheetData>
    <row r="1" spans="1:5" ht="15" customHeight="1" x14ac:dyDescent="0.25">
      <c r="A1" t="s">
        <v>227</v>
      </c>
    </row>
    <row r="3" spans="1:5" ht="15" customHeight="1" x14ac:dyDescent="0.25">
      <c r="B3" t="s">
        <v>228</v>
      </c>
      <c r="E3" t="s">
        <v>229</v>
      </c>
    </row>
    <row r="4" spans="1:5" ht="15" customHeight="1" x14ac:dyDescent="0.25">
      <c r="B4" t="s">
        <v>230</v>
      </c>
      <c r="E4" t="s">
        <v>231</v>
      </c>
    </row>
    <row r="5" spans="1:5" ht="15" customHeight="1" x14ac:dyDescent="0.25">
      <c r="B5" t="s">
        <v>232</v>
      </c>
      <c r="E5" t="s">
        <v>233</v>
      </c>
    </row>
    <row r="6" spans="1:5" ht="15" customHeight="1" x14ac:dyDescent="0.25">
      <c r="B6" t="s">
        <v>234</v>
      </c>
      <c r="E6" t="s">
        <v>235</v>
      </c>
    </row>
    <row r="8" spans="1:5" ht="15" customHeight="1" x14ac:dyDescent="0.25">
      <c r="B8" t="s">
        <v>236</v>
      </c>
    </row>
    <row r="10" spans="1:5" ht="15" customHeight="1" x14ac:dyDescent="0.25">
      <c r="C10" t="s">
        <v>237</v>
      </c>
      <c r="E10" t="s">
        <v>238</v>
      </c>
    </row>
    <row r="11" spans="1:5" ht="15" customHeight="1" x14ac:dyDescent="0.25">
      <c r="C11" t="s">
        <v>239</v>
      </c>
      <c r="E11" t="s">
        <v>240</v>
      </c>
    </row>
    <row r="12" spans="1:5" ht="15" customHeight="1" x14ac:dyDescent="0.25">
      <c r="C12" t="s">
        <v>241</v>
      </c>
      <c r="E12" t="s">
        <v>242</v>
      </c>
    </row>
    <row r="13" spans="1:5" ht="15" customHeight="1" x14ac:dyDescent="0.25">
      <c r="C13" t="s">
        <v>243</v>
      </c>
      <c r="E13" t="s">
        <v>244</v>
      </c>
    </row>
    <row r="15" spans="1:5" ht="15" customHeight="1" x14ac:dyDescent="0.25">
      <c r="C15" t="s">
        <v>245</v>
      </c>
      <c r="E15" t="s">
        <v>233</v>
      </c>
    </row>
    <row r="16" spans="1:5" ht="15" customHeight="1" x14ac:dyDescent="0.25">
      <c r="C16" t="s">
        <v>246</v>
      </c>
      <c r="E16" t="s">
        <v>247</v>
      </c>
    </row>
    <row r="17" spans="3:5" ht="15" customHeight="1" x14ac:dyDescent="0.25">
      <c r="C17" t="s">
        <v>248</v>
      </c>
      <c r="E17" t="s">
        <v>233</v>
      </c>
    </row>
    <row r="18" spans="3:5" ht="15" customHeight="1" x14ac:dyDescent="0.25">
      <c r="C18" t="s">
        <v>249</v>
      </c>
      <c r="E18" t="s">
        <v>233</v>
      </c>
    </row>
    <row r="19" spans="3:5" ht="15" customHeight="1" x14ac:dyDescent="0.25">
      <c r="C19" t="s">
        <v>250</v>
      </c>
      <c r="E19" t="s">
        <v>233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rotocol parameters"/>
  <dimension ref="A1:E12"/>
  <sheetViews>
    <sheetView workbookViewId="0"/>
  </sheetViews>
  <sheetFormatPr defaultColWidth="9.1796875" defaultRowHeight="15" customHeight="1" x14ac:dyDescent="0.25"/>
  <cols>
    <col min="1" max="1" width="19.7265625" customWidth="1"/>
    <col min="2" max="2" width="29.1796875" customWidth="1"/>
    <col min="4" max="4" width="2" customWidth="1"/>
    <col min="5" max="5" width="5.453125" customWidth="1"/>
  </cols>
  <sheetData>
    <row r="1" spans="1:5" ht="15" customHeight="1" x14ac:dyDescent="0.25">
      <c r="A1" t="s">
        <v>251</v>
      </c>
    </row>
    <row r="3" spans="1:5" ht="15" customHeight="1" x14ac:dyDescent="0.25">
      <c r="B3" t="s">
        <v>252</v>
      </c>
      <c r="E3" t="s">
        <v>253</v>
      </c>
    </row>
    <row r="4" spans="1:5" ht="15" customHeight="1" x14ac:dyDescent="0.25">
      <c r="B4" t="s">
        <v>254</v>
      </c>
      <c r="E4" t="s">
        <v>233</v>
      </c>
    </row>
    <row r="5" spans="1:5" ht="15" customHeight="1" x14ac:dyDescent="0.25">
      <c r="B5" t="s">
        <v>255</v>
      </c>
      <c r="E5" t="s">
        <v>247</v>
      </c>
    </row>
    <row r="7" spans="1:5" ht="15" customHeight="1" x14ac:dyDescent="0.25">
      <c r="A7" t="s">
        <v>4</v>
      </c>
    </row>
    <row r="9" spans="1:5" ht="15" customHeight="1" x14ac:dyDescent="0.25">
      <c r="B9" t="s">
        <v>256</v>
      </c>
      <c r="E9" t="s">
        <v>257</v>
      </c>
    </row>
    <row r="10" spans="1:5" ht="15" customHeight="1" x14ac:dyDescent="0.25">
      <c r="B10" t="s">
        <v>258</v>
      </c>
      <c r="E10" t="s">
        <v>247</v>
      </c>
    </row>
    <row r="11" spans="1:5" ht="15" customHeight="1" x14ac:dyDescent="0.25">
      <c r="B11" t="s">
        <v>259</v>
      </c>
      <c r="E11" t="s">
        <v>247</v>
      </c>
    </row>
    <row r="12" spans="1:5" ht="15" customHeight="1" x14ac:dyDescent="0.25">
      <c r="B12" t="s">
        <v>260</v>
      </c>
      <c r="E12" t="s">
        <v>261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Run log"/>
  <dimension ref="A1:E11"/>
  <sheetViews>
    <sheetView workbookViewId="0"/>
  </sheetViews>
  <sheetFormatPr defaultColWidth="9.1796875" defaultRowHeight="15" customHeight="1" x14ac:dyDescent="0.25"/>
  <cols>
    <col min="1" max="1" width="8.7265625" customWidth="1"/>
    <col min="2" max="2" width="21.1796875" customWidth="1"/>
    <col min="3" max="3" width="45.1796875" customWidth="1"/>
    <col min="4" max="4" width="11.81640625" customWidth="1"/>
  </cols>
  <sheetData>
    <row r="1" spans="1:5" ht="15" customHeight="1" x14ac:dyDescent="0.25">
      <c r="A1" t="s">
        <v>262</v>
      </c>
    </row>
    <row r="3" spans="1:5" ht="15" customHeight="1" x14ac:dyDescent="0.25">
      <c r="B3" s="5" t="s">
        <v>263</v>
      </c>
      <c r="C3" s="5" t="s">
        <v>264</v>
      </c>
      <c r="D3" s="5" t="s">
        <v>265</v>
      </c>
      <c r="E3" s="5"/>
    </row>
    <row r="4" spans="1:5" ht="15" customHeight="1" x14ac:dyDescent="0.25">
      <c r="B4" t="s">
        <v>2</v>
      </c>
      <c r="C4" t="s">
        <v>266</v>
      </c>
    </row>
    <row r="5" spans="1:5" ht="15" customHeight="1" x14ac:dyDescent="0.25">
      <c r="B5" t="s">
        <v>2</v>
      </c>
      <c r="C5" t="s">
        <v>267</v>
      </c>
      <c r="D5" t="s">
        <v>268</v>
      </c>
    </row>
    <row r="6" spans="1:5" ht="15" customHeight="1" x14ac:dyDescent="0.25">
      <c r="B6" t="s">
        <v>2</v>
      </c>
      <c r="C6" t="s">
        <v>269</v>
      </c>
    </row>
    <row r="7" spans="1:5" ht="15" customHeight="1" x14ac:dyDescent="0.25">
      <c r="B7" t="s">
        <v>2</v>
      </c>
      <c r="C7" t="s">
        <v>267</v>
      </c>
      <c r="D7" t="s">
        <v>268</v>
      </c>
    </row>
    <row r="8" spans="1:5" ht="15" customHeight="1" x14ac:dyDescent="0.25">
      <c r="B8" t="s">
        <v>270</v>
      </c>
      <c r="C8" t="s">
        <v>271</v>
      </c>
    </row>
    <row r="9" spans="1:5" ht="15" customHeight="1" x14ac:dyDescent="0.25">
      <c r="B9" t="s">
        <v>270</v>
      </c>
      <c r="C9" t="s">
        <v>267</v>
      </c>
      <c r="D9" t="s">
        <v>268</v>
      </c>
    </row>
    <row r="10" spans="1:5" ht="15" customHeight="1" x14ac:dyDescent="0.25">
      <c r="B10" t="s">
        <v>272</v>
      </c>
      <c r="C10" t="s">
        <v>273</v>
      </c>
    </row>
    <row r="11" spans="1:5" ht="15" customHeight="1" x14ac:dyDescent="0.25">
      <c r="A11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yout definitions"/>
  <dimension ref="A1:M33"/>
  <sheetViews>
    <sheetView workbookViewId="0"/>
  </sheetViews>
  <sheetFormatPr defaultColWidth="9.1796875" defaultRowHeight="15" customHeight="1" x14ac:dyDescent="0.25"/>
  <sheetData>
    <row r="1" spans="1:13" ht="15" customHeight="1" x14ac:dyDescent="0.25">
      <c r="A1" t="s">
        <v>228</v>
      </c>
      <c r="B1" t="s">
        <v>6</v>
      </c>
    </row>
    <row r="2" spans="1:13" ht="15" customHeight="1" x14ac:dyDescent="0.25">
      <c r="A2" t="s">
        <v>274</v>
      </c>
      <c r="B2" t="s">
        <v>275</v>
      </c>
    </row>
    <row r="4" spans="1:13" ht="15" customHeight="1" x14ac:dyDescent="0.25"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</row>
    <row r="5" spans="1:13" ht="15" customHeight="1" x14ac:dyDescent="0.25">
      <c r="A5" s="16" t="s">
        <v>8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26</v>
      </c>
      <c r="L5" s="7" t="s">
        <v>27</v>
      </c>
      <c r="M5" s="7" t="s">
        <v>28</v>
      </c>
    </row>
    <row r="6" spans="1:13" ht="15" customHeight="1" x14ac:dyDescent="0.25">
      <c r="A6" s="17"/>
      <c r="B6" s="8" t="s">
        <v>121</v>
      </c>
      <c r="C6" s="8" t="s">
        <v>121</v>
      </c>
      <c r="D6" s="8" t="s">
        <v>121</v>
      </c>
      <c r="E6" s="8" t="s">
        <v>121</v>
      </c>
      <c r="F6" s="8" t="s">
        <v>121</v>
      </c>
      <c r="G6" s="8" t="s">
        <v>121</v>
      </c>
      <c r="H6" s="8" t="s">
        <v>121</v>
      </c>
      <c r="I6" s="8" t="s">
        <v>121</v>
      </c>
      <c r="J6" s="8" t="s">
        <v>121</v>
      </c>
      <c r="K6" s="8" t="s">
        <v>121</v>
      </c>
      <c r="L6" s="8" t="s">
        <v>121</v>
      </c>
      <c r="M6" s="8" t="s">
        <v>121</v>
      </c>
    </row>
    <row r="7" spans="1:13" ht="15" customHeight="1" x14ac:dyDescent="0.25">
      <c r="A7" s="17"/>
      <c r="B7" s="9" t="s">
        <v>276</v>
      </c>
      <c r="C7" s="9" t="s">
        <v>276</v>
      </c>
      <c r="D7" s="9" t="s">
        <v>276</v>
      </c>
      <c r="E7" s="9" t="s">
        <v>276</v>
      </c>
      <c r="F7" s="9" t="s">
        <v>276</v>
      </c>
      <c r="G7" s="9" t="s">
        <v>276</v>
      </c>
      <c r="H7" s="9" t="s">
        <v>276</v>
      </c>
      <c r="I7" s="9" t="s">
        <v>276</v>
      </c>
      <c r="J7" s="9" t="s">
        <v>276</v>
      </c>
      <c r="K7" s="9" t="s">
        <v>276</v>
      </c>
      <c r="L7" s="9" t="s">
        <v>276</v>
      </c>
      <c r="M7" s="9" t="s">
        <v>276</v>
      </c>
    </row>
    <row r="8" spans="1:13" ht="15" customHeight="1" x14ac:dyDescent="0.25">
      <c r="A8" s="16" t="s">
        <v>9</v>
      </c>
      <c r="B8" s="7" t="s">
        <v>29</v>
      </c>
      <c r="C8" s="7" t="s">
        <v>30</v>
      </c>
      <c r="D8" s="7" t="s">
        <v>31</v>
      </c>
      <c r="E8" s="7" t="s">
        <v>32</v>
      </c>
      <c r="F8" s="7" t="s">
        <v>33</v>
      </c>
      <c r="G8" s="7" t="s">
        <v>34</v>
      </c>
      <c r="H8" s="7" t="s">
        <v>35</v>
      </c>
      <c r="I8" s="7" t="s">
        <v>36</v>
      </c>
      <c r="J8" s="7" t="s">
        <v>37</v>
      </c>
      <c r="K8" s="7" t="s">
        <v>38</v>
      </c>
      <c r="L8" s="7" t="s">
        <v>39</v>
      </c>
      <c r="M8" s="7" t="s">
        <v>40</v>
      </c>
    </row>
    <row r="9" spans="1:13" ht="15" customHeight="1" x14ac:dyDescent="0.25">
      <c r="A9" s="17"/>
      <c r="B9" s="8" t="s">
        <v>121</v>
      </c>
      <c r="C9" s="8" t="s">
        <v>121</v>
      </c>
      <c r="D9" s="8" t="s">
        <v>121</v>
      </c>
      <c r="E9" s="8" t="s">
        <v>121</v>
      </c>
      <c r="F9" s="8" t="s">
        <v>121</v>
      </c>
      <c r="G9" s="8" t="s">
        <v>121</v>
      </c>
      <c r="H9" s="8" t="s">
        <v>121</v>
      </c>
      <c r="I9" s="8" t="s">
        <v>121</v>
      </c>
      <c r="J9" s="8" t="s">
        <v>121</v>
      </c>
      <c r="K9" s="8" t="s">
        <v>121</v>
      </c>
      <c r="L9" s="8" t="s">
        <v>121</v>
      </c>
      <c r="M9" s="8" t="s">
        <v>121</v>
      </c>
    </row>
    <row r="10" spans="1:13" ht="15" customHeight="1" x14ac:dyDescent="0.25">
      <c r="A10" s="17"/>
      <c r="B10" s="9" t="s">
        <v>276</v>
      </c>
      <c r="C10" s="9" t="s">
        <v>276</v>
      </c>
      <c r="D10" s="9" t="s">
        <v>276</v>
      </c>
      <c r="E10" s="9" t="s">
        <v>276</v>
      </c>
      <c r="F10" s="9" t="s">
        <v>276</v>
      </c>
      <c r="G10" s="9" t="s">
        <v>276</v>
      </c>
      <c r="H10" s="9" t="s">
        <v>276</v>
      </c>
      <c r="I10" s="9" t="s">
        <v>276</v>
      </c>
      <c r="J10" s="9" t="s">
        <v>276</v>
      </c>
      <c r="K10" s="9" t="s">
        <v>276</v>
      </c>
      <c r="L10" s="9" t="s">
        <v>276</v>
      </c>
      <c r="M10" s="9" t="s">
        <v>276</v>
      </c>
    </row>
    <row r="11" spans="1:13" ht="15" customHeight="1" x14ac:dyDescent="0.25">
      <c r="A11" s="16" t="s">
        <v>10</v>
      </c>
      <c r="B11" s="7" t="s">
        <v>41</v>
      </c>
      <c r="C11" s="7" t="s">
        <v>42</v>
      </c>
      <c r="D11" s="7" t="s">
        <v>43</v>
      </c>
      <c r="E11" s="7" t="s">
        <v>44</v>
      </c>
      <c r="F11" s="7" t="s">
        <v>45</v>
      </c>
      <c r="G11" s="7" t="s">
        <v>46</v>
      </c>
      <c r="H11" s="7" t="s">
        <v>47</v>
      </c>
      <c r="I11" s="7" t="s">
        <v>48</v>
      </c>
      <c r="J11" s="7" t="s">
        <v>49</v>
      </c>
      <c r="K11" s="7" t="s">
        <v>50</v>
      </c>
      <c r="L11" s="7" t="s">
        <v>51</v>
      </c>
      <c r="M11" s="7" t="s">
        <v>52</v>
      </c>
    </row>
    <row r="12" spans="1:13" ht="15" customHeight="1" x14ac:dyDescent="0.25">
      <c r="A12" s="17"/>
      <c r="B12" s="8" t="s">
        <v>121</v>
      </c>
      <c r="C12" s="8" t="s">
        <v>121</v>
      </c>
      <c r="D12" s="8" t="s">
        <v>121</v>
      </c>
      <c r="E12" s="8" t="s">
        <v>121</v>
      </c>
      <c r="F12" s="8" t="s">
        <v>121</v>
      </c>
      <c r="G12" s="8" t="s">
        <v>121</v>
      </c>
      <c r="H12" s="8" t="s">
        <v>121</v>
      </c>
      <c r="I12" s="8" t="s">
        <v>121</v>
      </c>
      <c r="J12" s="8" t="s">
        <v>121</v>
      </c>
      <c r="K12" s="8" t="s">
        <v>121</v>
      </c>
      <c r="L12" s="8" t="s">
        <v>121</v>
      </c>
      <c r="M12" s="8" t="s">
        <v>121</v>
      </c>
    </row>
    <row r="13" spans="1:13" ht="15" customHeight="1" x14ac:dyDescent="0.25">
      <c r="A13" s="17"/>
      <c r="B13" s="9" t="s">
        <v>276</v>
      </c>
      <c r="C13" s="9" t="s">
        <v>276</v>
      </c>
      <c r="D13" s="9" t="s">
        <v>276</v>
      </c>
      <c r="E13" s="9" t="s">
        <v>276</v>
      </c>
      <c r="F13" s="9" t="s">
        <v>276</v>
      </c>
      <c r="G13" s="9" t="s">
        <v>276</v>
      </c>
      <c r="H13" s="9" t="s">
        <v>276</v>
      </c>
      <c r="I13" s="9" t="s">
        <v>276</v>
      </c>
      <c r="J13" s="9" t="s">
        <v>276</v>
      </c>
      <c r="K13" s="9" t="s">
        <v>276</v>
      </c>
      <c r="L13" s="9" t="s">
        <v>276</v>
      </c>
      <c r="M13" s="9" t="s">
        <v>276</v>
      </c>
    </row>
    <row r="14" spans="1:13" ht="15" customHeight="1" x14ac:dyDescent="0.25">
      <c r="A14" s="16" t="s">
        <v>11</v>
      </c>
      <c r="B14" s="7" t="s">
        <v>53</v>
      </c>
      <c r="C14" s="7" t="s">
        <v>54</v>
      </c>
      <c r="D14" s="7" t="s">
        <v>55</v>
      </c>
      <c r="E14" s="7" t="s">
        <v>56</v>
      </c>
      <c r="F14" s="7" t="s">
        <v>57</v>
      </c>
      <c r="G14" s="7" t="s">
        <v>58</v>
      </c>
      <c r="H14" s="7" t="s">
        <v>59</v>
      </c>
      <c r="I14" s="7" t="s">
        <v>60</v>
      </c>
      <c r="J14" s="7" t="s">
        <v>61</v>
      </c>
      <c r="K14" s="7" t="s">
        <v>62</v>
      </c>
      <c r="L14" s="7" t="s">
        <v>63</v>
      </c>
      <c r="M14" s="7" t="s">
        <v>64</v>
      </c>
    </row>
    <row r="15" spans="1:13" ht="15" customHeight="1" x14ac:dyDescent="0.25">
      <c r="A15" s="17"/>
      <c r="B15" s="8" t="s">
        <v>121</v>
      </c>
      <c r="C15" s="8" t="s">
        <v>121</v>
      </c>
      <c r="D15" s="8" t="s">
        <v>121</v>
      </c>
      <c r="E15" s="8" t="s">
        <v>121</v>
      </c>
      <c r="F15" s="8" t="s">
        <v>121</v>
      </c>
      <c r="G15" s="8" t="s">
        <v>121</v>
      </c>
      <c r="H15" s="8" t="s">
        <v>121</v>
      </c>
      <c r="I15" s="8" t="s">
        <v>121</v>
      </c>
      <c r="J15" s="8" t="s">
        <v>121</v>
      </c>
      <c r="K15" s="8" t="s">
        <v>121</v>
      </c>
      <c r="L15" s="8" t="s">
        <v>121</v>
      </c>
      <c r="M15" s="8" t="s">
        <v>121</v>
      </c>
    </row>
    <row r="16" spans="1:13" ht="15" customHeight="1" x14ac:dyDescent="0.25">
      <c r="A16" s="17"/>
      <c r="B16" s="9" t="s">
        <v>276</v>
      </c>
      <c r="C16" s="9" t="s">
        <v>276</v>
      </c>
      <c r="D16" s="9" t="s">
        <v>276</v>
      </c>
      <c r="E16" s="9" t="s">
        <v>276</v>
      </c>
      <c r="F16" s="9" t="s">
        <v>276</v>
      </c>
      <c r="G16" s="9" t="s">
        <v>276</v>
      </c>
      <c r="H16" s="9" t="s">
        <v>276</v>
      </c>
      <c r="I16" s="9" t="s">
        <v>276</v>
      </c>
      <c r="J16" s="9" t="s">
        <v>276</v>
      </c>
      <c r="K16" s="9" t="s">
        <v>276</v>
      </c>
      <c r="L16" s="9" t="s">
        <v>276</v>
      </c>
      <c r="M16" s="9" t="s">
        <v>276</v>
      </c>
    </row>
    <row r="17" spans="1:13" ht="15" customHeight="1" x14ac:dyDescent="0.25">
      <c r="A17" s="16" t="s">
        <v>12</v>
      </c>
      <c r="B17" s="7" t="s">
        <v>65</v>
      </c>
      <c r="C17" s="7" t="s">
        <v>66</v>
      </c>
      <c r="D17" s="7" t="s">
        <v>67</v>
      </c>
      <c r="E17" s="7" t="s">
        <v>68</v>
      </c>
      <c r="F17" s="7" t="s">
        <v>69</v>
      </c>
      <c r="G17" s="7" t="s">
        <v>70</v>
      </c>
      <c r="H17" s="7" t="s">
        <v>71</v>
      </c>
      <c r="I17" s="7" t="s">
        <v>72</v>
      </c>
      <c r="J17" s="7" t="s">
        <v>73</v>
      </c>
      <c r="K17" s="7" t="s">
        <v>74</v>
      </c>
      <c r="L17" s="7" t="s">
        <v>75</v>
      </c>
      <c r="M17" s="7" t="s">
        <v>76</v>
      </c>
    </row>
    <row r="18" spans="1:13" ht="15" customHeight="1" x14ac:dyDescent="0.25">
      <c r="A18" s="17"/>
      <c r="B18" s="8" t="s">
        <v>121</v>
      </c>
      <c r="C18" s="8" t="s">
        <v>121</v>
      </c>
      <c r="D18" s="8" t="s">
        <v>121</v>
      </c>
      <c r="E18" s="8" t="s">
        <v>121</v>
      </c>
      <c r="F18" s="8" t="s">
        <v>121</v>
      </c>
      <c r="G18" s="8" t="s">
        <v>121</v>
      </c>
      <c r="H18" s="8" t="s">
        <v>121</v>
      </c>
      <c r="I18" s="8" t="s">
        <v>121</v>
      </c>
      <c r="J18" s="8" t="s">
        <v>121</v>
      </c>
      <c r="K18" s="8" t="s">
        <v>121</v>
      </c>
      <c r="L18" s="8" t="s">
        <v>121</v>
      </c>
      <c r="M18" s="8" t="s">
        <v>121</v>
      </c>
    </row>
    <row r="19" spans="1:13" ht="15" customHeight="1" x14ac:dyDescent="0.25">
      <c r="A19" s="17"/>
      <c r="B19" s="9" t="s">
        <v>276</v>
      </c>
      <c r="C19" s="9" t="s">
        <v>276</v>
      </c>
      <c r="D19" s="9" t="s">
        <v>276</v>
      </c>
      <c r="E19" s="9" t="s">
        <v>276</v>
      </c>
      <c r="F19" s="9" t="s">
        <v>276</v>
      </c>
      <c r="G19" s="9" t="s">
        <v>276</v>
      </c>
      <c r="H19" s="9" t="s">
        <v>276</v>
      </c>
      <c r="I19" s="9" t="s">
        <v>276</v>
      </c>
      <c r="J19" s="9" t="s">
        <v>276</v>
      </c>
      <c r="K19" s="9" t="s">
        <v>276</v>
      </c>
      <c r="L19" s="9" t="s">
        <v>276</v>
      </c>
      <c r="M19" s="9" t="s">
        <v>276</v>
      </c>
    </row>
    <row r="20" spans="1:13" ht="15" customHeight="1" x14ac:dyDescent="0.25">
      <c r="A20" s="16" t="s">
        <v>13</v>
      </c>
      <c r="B20" s="7" t="s">
        <v>77</v>
      </c>
      <c r="C20" s="7" t="s">
        <v>78</v>
      </c>
      <c r="D20" s="7" t="s">
        <v>79</v>
      </c>
      <c r="E20" s="7" t="s">
        <v>80</v>
      </c>
      <c r="F20" s="7" t="s">
        <v>81</v>
      </c>
      <c r="G20" s="7" t="s">
        <v>82</v>
      </c>
      <c r="H20" s="7" t="s">
        <v>83</v>
      </c>
      <c r="I20" s="7" t="s">
        <v>84</v>
      </c>
      <c r="J20" s="7" t="s">
        <v>85</v>
      </c>
      <c r="K20" s="7" t="s">
        <v>86</v>
      </c>
      <c r="L20" s="7" t="s">
        <v>87</v>
      </c>
      <c r="M20" s="7" t="s">
        <v>88</v>
      </c>
    </row>
    <row r="21" spans="1:13" ht="15" customHeight="1" x14ac:dyDescent="0.25">
      <c r="A21" s="17"/>
      <c r="B21" s="8" t="s">
        <v>121</v>
      </c>
      <c r="C21" s="8" t="s">
        <v>121</v>
      </c>
      <c r="D21" s="8" t="s">
        <v>121</v>
      </c>
      <c r="E21" s="8" t="s">
        <v>121</v>
      </c>
      <c r="F21" s="8" t="s">
        <v>121</v>
      </c>
      <c r="G21" s="8" t="s">
        <v>121</v>
      </c>
      <c r="H21" s="8" t="s">
        <v>121</v>
      </c>
      <c r="I21" s="8" t="s">
        <v>121</v>
      </c>
      <c r="J21" s="8" t="s">
        <v>121</v>
      </c>
      <c r="K21" s="8" t="s">
        <v>121</v>
      </c>
      <c r="L21" s="8" t="s">
        <v>121</v>
      </c>
      <c r="M21" s="8" t="s">
        <v>121</v>
      </c>
    </row>
    <row r="22" spans="1:13" ht="12.5" x14ac:dyDescent="0.25">
      <c r="A22" s="17"/>
      <c r="B22" s="9" t="s">
        <v>276</v>
      </c>
      <c r="C22" s="9" t="s">
        <v>276</v>
      </c>
      <c r="D22" s="9" t="s">
        <v>276</v>
      </c>
      <c r="E22" s="9" t="s">
        <v>276</v>
      </c>
      <c r="F22" s="9" t="s">
        <v>276</v>
      </c>
      <c r="G22" s="9" t="s">
        <v>276</v>
      </c>
      <c r="H22" s="9" t="s">
        <v>276</v>
      </c>
      <c r="I22" s="9" t="s">
        <v>276</v>
      </c>
      <c r="J22" s="9" t="s">
        <v>276</v>
      </c>
      <c r="K22" s="9" t="s">
        <v>276</v>
      </c>
      <c r="L22" s="9" t="s">
        <v>276</v>
      </c>
      <c r="M22" s="9" t="s">
        <v>276</v>
      </c>
    </row>
    <row r="23" spans="1:13" ht="12.5" x14ac:dyDescent="0.25">
      <c r="A23" s="16" t="s">
        <v>14</v>
      </c>
      <c r="B23" s="7" t="s">
        <v>89</v>
      </c>
      <c r="C23" s="7" t="s">
        <v>90</v>
      </c>
      <c r="D23" s="7" t="s">
        <v>91</v>
      </c>
      <c r="E23" s="7" t="s">
        <v>92</v>
      </c>
      <c r="F23" s="7" t="s">
        <v>93</v>
      </c>
      <c r="G23" s="7" t="s">
        <v>94</v>
      </c>
      <c r="H23" s="7" t="s">
        <v>95</v>
      </c>
      <c r="I23" s="7" t="s">
        <v>96</v>
      </c>
      <c r="J23" s="7" t="s">
        <v>97</v>
      </c>
      <c r="K23" s="7" t="s">
        <v>98</v>
      </c>
      <c r="L23" s="7" t="s">
        <v>99</v>
      </c>
      <c r="M23" s="7" t="s">
        <v>100</v>
      </c>
    </row>
    <row r="24" spans="1:13" ht="12.5" x14ac:dyDescent="0.25">
      <c r="A24" s="17"/>
      <c r="B24" s="8" t="s">
        <v>121</v>
      </c>
      <c r="C24" s="8" t="s">
        <v>121</v>
      </c>
      <c r="D24" s="8" t="s">
        <v>121</v>
      </c>
      <c r="E24" s="8" t="s">
        <v>121</v>
      </c>
      <c r="F24" s="8" t="s">
        <v>121</v>
      </c>
      <c r="G24" s="8" t="s">
        <v>121</v>
      </c>
      <c r="H24" s="8" t="s">
        <v>121</v>
      </c>
      <c r="I24" s="8" t="s">
        <v>121</v>
      </c>
      <c r="J24" s="8" t="s">
        <v>121</v>
      </c>
      <c r="K24" s="8" t="s">
        <v>121</v>
      </c>
      <c r="L24" s="8" t="s">
        <v>121</v>
      </c>
      <c r="M24" s="8" t="s">
        <v>121</v>
      </c>
    </row>
    <row r="25" spans="1:13" ht="12.5" x14ac:dyDescent="0.25">
      <c r="A25" s="17"/>
      <c r="B25" s="9" t="s">
        <v>276</v>
      </c>
      <c r="C25" s="9" t="s">
        <v>276</v>
      </c>
      <c r="D25" s="9" t="s">
        <v>276</v>
      </c>
      <c r="E25" s="9" t="s">
        <v>276</v>
      </c>
      <c r="F25" s="9" t="s">
        <v>276</v>
      </c>
      <c r="G25" s="9" t="s">
        <v>276</v>
      </c>
      <c r="H25" s="9" t="s">
        <v>276</v>
      </c>
      <c r="I25" s="9" t="s">
        <v>276</v>
      </c>
      <c r="J25" s="9" t="s">
        <v>276</v>
      </c>
      <c r="K25" s="9" t="s">
        <v>276</v>
      </c>
      <c r="L25" s="9" t="s">
        <v>276</v>
      </c>
      <c r="M25" s="9" t="s">
        <v>276</v>
      </c>
    </row>
    <row r="26" spans="1:13" ht="12.5" x14ac:dyDescent="0.25">
      <c r="A26" s="16" t="s">
        <v>15</v>
      </c>
      <c r="B26" s="7" t="s">
        <v>101</v>
      </c>
      <c r="C26" s="7" t="s">
        <v>102</v>
      </c>
      <c r="D26" s="7" t="s">
        <v>103</v>
      </c>
      <c r="E26" s="7" t="s">
        <v>104</v>
      </c>
      <c r="F26" s="7" t="s">
        <v>105</v>
      </c>
      <c r="G26" s="7" t="s">
        <v>106</v>
      </c>
      <c r="H26" s="7" t="s">
        <v>107</v>
      </c>
      <c r="I26" s="7" t="s">
        <v>108</v>
      </c>
      <c r="J26" s="7" t="s">
        <v>109</v>
      </c>
      <c r="K26" s="7" t="s">
        <v>110</v>
      </c>
      <c r="L26" s="7" t="s">
        <v>111</v>
      </c>
      <c r="M26" s="7" t="s">
        <v>112</v>
      </c>
    </row>
    <row r="27" spans="1:13" ht="12.5" x14ac:dyDescent="0.25">
      <c r="A27" s="17"/>
      <c r="B27" s="8" t="s">
        <v>121</v>
      </c>
      <c r="C27" s="8" t="s">
        <v>121</v>
      </c>
      <c r="D27" s="8" t="s">
        <v>121</v>
      </c>
      <c r="E27" s="8" t="s">
        <v>121</v>
      </c>
      <c r="F27" s="8" t="s">
        <v>121</v>
      </c>
      <c r="G27" s="8" t="s">
        <v>121</v>
      </c>
      <c r="H27" s="8" t="s">
        <v>121</v>
      </c>
      <c r="I27" s="8" t="s">
        <v>121</v>
      </c>
      <c r="J27" s="8" t="s">
        <v>121</v>
      </c>
      <c r="K27" s="8" t="s">
        <v>121</v>
      </c>
      <c r="L27" s="8" t="s">
        <v>121</v>
      </c>
      <c r="M27" s="8" t="s">
        <v>121</v>
      </c>
    </row>
    <row r="28" spans="1:13" ht="12.5" x14ac:dyDescent="0.25">
      <c r="A28" s="17"/>
      <c r="B28" s="9" t="s">
        <v>276</v>
      </c>
      <c r="C28" s="9" t="s">
        <v>276</v>
      </c>
      <c r="D28" s="9" t="s">
        <v>276</v>
      </c>
      <c r="E28" s="9" t="s">
        <v>276</v>
      </c>
      <c r="F28" s="9" t="s">
        <v>276</v>
      </c>
      <c r="G28" s="9" t="s">
        <v>276</v>
      </c>
      <c r="H28" s="9" t="s">
        <v>276</v>
      </c>
      <c r="I28" s="9" t="s">
        <v>276</v>
      </c>
      <c r="J28" s="9" t="s">
        <v>276</v>
      </c>
      <c r="K28" s="9" t="s">
        <v>276</v>
      </c>
      <c r="L28" s="9" t="s">
        <v>276</v>
      </c>
      <c r="M28" s="9" t="s">
        <v>276</v>
      </c>
    </row>
    <row r="33" spans="1:1" ht="12.5" x14ac:dyDescent="0.25">
      <c r="A33" t="s">
        <v>3</v>
      </c>
    </row>
  </sheetData>
  <mergeCells count="8">
    <mergeCell ref="A20:A22"/>
    <mergeCell ref="A23:A25"/>
    <mergeCell ref="A26:A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Absorbance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Dongyan Zhou</cp:lastModifiedBy>
  <dcterms:created xsi:type="dcterms:W3CDTF">2021-01-12T12:27:47Z</dcterms:created>
  <dcterms:modified xsi:type="dcterms:W3CDTF">2021-01-20T09:48:33Z</dcterms:modified>
</cp:coreProperties>
</file>