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9005"/>
  <workbookPr/>
  <mc:AlternateContent xmlns:mc="http://schemas.openxmlformats.org/markup-compatibility/2006">
    <mc:Choice Requires="x15">
      <x15ac:absPath xmlns:x15ac="http://schemas.microsoft.com/office/spreadsheetml/2010/11/ac" url="/Volumes/WORK DISC 2/2019-nCov/Hemester expeiments/hamster plasma/"/>
    </mc:Choice>
  </mc:AlternateContent>
  <bookViews>
    <workbookView xWindow="4240" yWindow="2260" windowWidth="27200" windowHeight="19300"/>
  </bookViews>
  <sheets>
    <sheet name="Absorba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50001" concurrentCalc="0"/>
  <webPublishing codePage="125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4" i="1" l="1"/>
  <c r="E63" i="1"/>
  <c r="C63" i="1"/>
  <c r="C64" i="1"/>
  <c r="C62" i="1"/>
  <c r="C61" i="1"/>
  <c r="C60" i="1"/>
  <c r="C59" i="1"/>
  <c r="C58" i="1"/>
  <c r="C57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I55" i="1"/>
  <c r="H55" i="1"/>
  <c r="I54" i="1"/>
  <c r="H54" i="1"/>
  <c r="H46" i="1"/>
  <c r="I53" i="1"/>
  <c r="H53" i="1"/>
  <c r="I52" i="1"/>
  <c r="H52" i="1"/>
  <c r="I51" i="1"/>
  <c r="H51" i="1"/>
  <c r="I50" i="1"/>
  <c r="H50" i="1"/>
  <c r="I49" i="1"/>
  <c r="H49" i="1"/>
  <c r="I48" i="1"/>
  <c r="H48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E51" i="1"/>
  <c r="D51" i="1"/>
  <c r="C55" i="1"/>
  <c r="D55" i="1"/>
  <c r="E55" i="1"/>
  <c r="B55" i="1"/>
  <c r="C54" i="1"/>
  <c r="D54" i="1"/>
  <c r="E54" i="1"/>
  <c r="B54" i="1"/>
  <c r="C53" i="1"/>
  <c r="D53" i="1"/>
  <c r="E53" i="1"/>
  <c r="B53" i="1"/>
  <c r="D52" i="1"/>
  <c r="E52" i="1"/>
  <c r="C52" i="1"/>
  <c r="B52" i="1"/>
  <c r="C51" i="1"/>
  <c r="B51" i="1"/>
  <c r="C50" i="1"/>
  <c r="B50" i="1"/>
  <c r="C49" i="1"/>
  <c r="B49" i="1"/>
  <c r="E50" i="1"/>
  <c r="D50" i="1"/>
  <c r="E49" i="1"/>
  <c r="D49" i="1"/>
  <c r="E48" i="1"/>
  <c r="D48" i="1"/>
  <c r="C48" i="1"/>
  <c r="B48" i="1"/>
  <c r="B44" i="1"/>
  <c r="C44" i="1"/>
  <c r="D44" i="1"/>
  <c r="E44" i="1"/>
  <c r="F44" i="1"/>
  <c r="G44" i="1"/>
  <c r="H44" i="1"/>
  <c r="I44" i="1"/>
  <c r="J44" i="1"/>
  <c r="K44" i="1"/>
  <c r="B45" i="1"/>
  <c r="C45" i="1"/>
  <c r="D45" i="1"/>
  <c r="E45" i="1"/>
  <c r="F45" i="1"/>
  <c r="G45" i="1"/>
  <c r="H45" i="1"/>
  <c r="I45" i="1"/>
  <c r="J45" i="1"/>
  <c r="K45" i="1"/>
  <c r="B46" i="1"/>
  <c r="C46" i="1"/>
  <c r="D46" i="1"/>
  <c r="E46" i="1"/>
  <c r="F46" i="1"/>
  <c r="G46" i="1"/>
  <c r="I46" i="1"/>
  <c r="J46" i="1"/>
  <c r="K46" i="1"/>
  <c r="B47" i="1"/>
  <c r="C47" i="1"/>
  <c r="D47" i="1"/>
  <c r="E47" i="1"/>
  <c r="F47" i="1"/>
  <c r="G47" i="1"/>
  <c r="H47" i="1"/>
  <c r="I47" i="1"/>
  <c r="J47" i="1"/>
  <c r="K47" i="1"/>
  <c r="B41" i="1"/>
  <c r="C41" i="1"/>
  <c r="D41" i="1"/>
  <c r="E41" i="1"/>
  <c r="F41" i="1"/>
  <c r="G41" i="1"/>
  <c r="H41" i="1"/>
  <c r="I41" i="1"/>
  <c r="J41" i="1"/>
  <c r="K41" i="1"/>
  <c r="B42" i="1"/>
  <c r="C42" i="1"/>
  <c r="D42" i="1"/>
  <c r="E42" i="1"/>
  <c r="F42" i="1"/>
  <c r="G42" i="1"/>
  <c r="H42" i="1"/>
  <c r="I42" i="1"/>
  <c r="J42" i="1"/>
  <c r="K42" i="1"/>
  <c r="B43" i="1"/>
  <c r="C43" i="1"/>
  <c r="D43" i="1"/>
  <c r="E43" i="1"/>
  <c r="F43" i="1"/>
  <c r="G43" i="1"/>
  <c r="H43" i="1"/>
  <c r="I43" i="1"/>
  <c r="J43" i="1"/>
  <c r="K43" i="1"/>
  <c r="C40" i="1"/>
  <c r="D40" i="1"/>
  <c r="E40" i="1"/>
  <c r="F40" i="1"/>
  <c r="G40" i="1"/>
  <c r="H40" i="1"/>
  <c r="I40" i="1"/>
  <c r="J40" i="1"/>
  <c r="K40" i="1"/>
  <c r="B40" i="1"/>
  <c r="B36" i="1"/>
  <c r="C36" i="1"/>
  <c r="D36" i="1"/>
  <c r="E36" i="1"/>
  <c r="F36" i="1"/>
  <c r="G36" i="1"/>
  <c r="H36" i="1"/>
  <c r="I36" i="1"/>
  <c r="J36" i="1"/>
  <c r="K36" i="1"/>
  <c r="B37" i="1"/>
  <c r="C37" i="1"/>
  <c r="D37" i="1"/>
  <c r="E37" i="1"/>
  <c r="F37" i="1"/>
  <c r="G37" i="1"/>
  <c r="H37" i="1"/>
  <c r="I37" i="1"/>
  <c r="J37" i="1"/>
  <c r="K37" i="1"/>
  <c r="B38" i="1"/>
  <c r="C38" i="1"/>
  <c r="D38" i="1"/>
  <c r="E38" i="1"/>
  <c r="F38" i="1"/>
  <c r="G38" i="1"/>
  <c r="H38" i="1"/>
  <c r="I38" i="1"/>
  <c r="J38" i="1"/>
  <c r="K38" i="1"/>
  <c r="B39" i="1"/>
  <c r="C39" i="1"/>
  <c r="D39" i="1"/>
  <c r="E39" i="1"/>
  <c r="F39" i="1"/>
  <c r="G39" i="1"/>
  <c r="H39" i="1"/>
  <c r="I39" i="1"/>
  <c r="J39" i="1"/>
  <c r="K39" i="1"/>
  <c r="B33" i="1"/>
  <c r="C33" i="1"/>
  <c r="D33" i="1"/>
  <c r="E33" i="1"/>
  <c r="F33" i="1"/>
  <c r="G33" i="1"/>
  <c r="H33" i="1"/>
  <c r="I33" i="1"/>
  <c r="J33" i="1"/>
  <c r="K33" i="1"/>
  <c r="B34" i="1"/>
  <c r="C34" i="1"/>
  <c r="D34" i="1"/>
  <c r="E34" i="1"/>
  <c r="F34" i="1"/>
  <c r="G34" i="1"/>
  <c r="H34" i="1"/>
  <c r="I34" i="1"/>
  <c r="J34" i="1"/>
  <c r="K34" i="1"/>
  <c r="B35" i="1"/>
  <c r="C35" i="1"/>
  <c r="D35" i="1"/>
  <c r="E35" i="1"/>
  <c r="F35" i="1"/>
  <c r="G35" i="1"/>
  <c r="H35" i="1"/>
  <c r="I35" i="1"/>
  <c r="J35" i="1"/>
  <c r="K35" i="1"/>
  <c r="J32" i="1"/>
  <c r="K32" i="1"/>
  <c r="C32" i="1"/>
  <c r="D32" i="1"/>
  <c r="E32" i="1"/>
  <c r="F32" i="1"/>
  <c r="G32" i="1"/>
  <c r="H32" i="1"/>
  <c r="I32" i="1"/>
  <c r="B32" i="1"/>
  <c r="O22" i="1"/>
  <c r="O23" i="1"/>
  <c r="O24" i="1"/>
  <c r="O25" i="1"/>
  <c r="O26" i="1"/>
  <c r="O27" i="1"/>
  <c r="O28" i="1"/>
  <c r="O21" i="1"/>
  <c r="M23" i="1"/>
  <c r="M24" i="1"/>
  <c r="M25" i="1"/>
  <c r="M26" i="1"/>
  <c r="M27" i="1"/>
  <c r="M28" i="1"/>
  <c r="M22" i="1"/>
</calcChain>
</file>

<file path=xl/sharedStrings.xml><?xml version="1.0" encoding="utf-8"?>
<sst xmlns="http://schemas.openxmlformats.org/spreadsheetml/2006/main" count="842" uniqueCount="318">
  <si>
    <t>Measurement results</t>
  </si>
  <si>
    <t>20200830 hamster plasma plate1.skax</t>
  </si>
  <si>
    <t>8/30/2020 5:37:33 PM</t>
  </si>
  <si>
    <t xml:space="preserve"> </t>
  </si>
  <si>
    <t>Absorbance 1</t>
  </si>
  <si>
    <t>Wavelength: 450 nm</t>
  </si>
  <si>
    <t>Plate 1</t>
  </si>
  <si>
    <t>Abs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</si>
  <si>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</si>
  <si>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</si>
  <si>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</si>
  <si>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</si>
  <si>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</si>
  <si>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</si>
  <si>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</si>
  <si>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</si>
  <si>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</si>
  <si>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</si>
  <si>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Un0002</t>
  </si>
  <si>
    <t>Un0003</t>
  </si>
  <si>
    <t>Un0004</t>
  </si>
  <si>
    <t>Un0005</t>
  </si>
  <si>
    <t>Un0006</t>
  </si>
  <si>
    <t>Un0007</t>
  </si>
  <si>
    <t>Un0008</t>
  </si>
  <si>
    <t>Un0009</t>
  </si>
  <si>
    <t>Un0010</t>
  </si>
  <si>
    <t>Un0081</t>
  </si>
  <si>
    <t>Un0011</t>
  </si>
  <si>
    <t>Un0012</t>
  </si>
  <si>
    <t>Un0013</t>
  </si>
  <si>
    <t>Un0014</t>
  </si>
  <si>
    <t>Un0015</t>
  </si>
  <si>
    <t>Un0016</t>
  </si>
  <si>
    <t>Un0017</t>
  </si>
  <si>
    <t>Un0018</t>
  </si>
  <si>
    <t>Un0019</t>
  </si>
  <si>
    <t>Un0020</t>
  </si>
  <si>
    <t>Un0082</t>
  </si>
  <si>
    <t>Un0021</t>
  </si>
  <si>
    <t>Un0022</t>
  </si>
  <si>
    <t>Un0023</t>
  </si>
  <si>
    <t>Un0024</t>
  </si>
  <si>
    <t>Un0025</t>
  </si>
  <si>
    <t>Un0026</t>
  </si>
  <si>
    <t>Un0027</t>
  </si>
  <si>
    <t>Un0028</t>
  </si>
  <si>
    <t>Un0029</t>
  </si>
  <si>
    <t>Un0030</t>
  </si>
  <si>
    <t>Un0083</t>
  </si>
  <si>
    <t>Un0031</t>
  </si>
  <si>
    <t>Un0032</t>
  </si>
  <si>
    <t>Un0033</t>
  </si>
  <si>
    <t>Un0034</t>
  </si>
  <si>
    <t>Un0035</t>
  </si>
  <si>
    <t>Un0036</t>
  </si>
  <si>
    <t>Un0037</t>
  </si>
  <si>
    <t>Un0038</t>
  </si>
  <si>
    <t>Un0039</t>
  </si>
  <si>
    <t>Un0040</t>
  </si>
  <si>
    <t>Un0084</t>
  </si>
  <si>
    <t>Un0041</t>
  </si>
  <si>
    <t>Un0042</t>
  </si>
  <si>
    <t>Un0043</t>
  </si>
  <si>
    <t>Un0044</t>
  </si>
  <si>
    <t>Un0045</t>
  </si>
  <si>
    <t>Un0046</t>
  </si>
  <si>
    <t>Un0047</t>
  </si>
  <si>
    <t>Un0048</t>
  </si>
  <si>
    <t>Un0049</t>
  </si>
  <si>
    <t>Un0050</t>
  </si>
  <si>
    <t>Un0085</t>
  </si>
  <si>
    <t>Un0051</t>
  </si>
  <si>
    <t>Un0052</t>
  </si>
  <si>
    <t>Un0053</t>
  </si>
  <si>
    <t>Un0054</t>
  </si>
  <si>
    <t>Un0055</t>
  </si>
  <si>
    <t>Un0056</t>
  </si>
  <si>
    <t>Un0057</t>
  </si>
  <si>
    <t>Un0058</t>
  </si>
  <si>
    <t>Un0059</t>
  </si>
  <si>
    <t>Un0060</t>
  </si>
  <si>
    <t>Un0086</t>
  </si>
  <si>
    <t>Un0061</t>
  </si>
  <si>
    <t>Un0062</t>
  </si>
  <si>
    <t>Un0063</t>
  </si>
  <si>
    <t>Un0064</t>
  </si>
  <si>
    <t>Un0065</t>
  </si>
  <si>
    <t>Un0066</t>
  </si>
  <si>
    <t>Un0067</t>
  </si>
  <si>
    <t>Un0068</t>
  </si>
  <si>
    <t>Un0069</t>
  </si>
  <si>
    <t>Un0070</t>
  </si>
  <si>
    <t>Un0087</t>
  </si>
  <si>
    <t>Un0071</t>
  </si>
  <si>
    <t>Un0072</t>
  </si>
  <si>
    <t>Un0073</t>
  </si>
  <si>
    <t>Un0074</t>
  </si>
  <si>
    <t>Un0075</t>
  </si>
  <si>
    <t>Un0076</t>
  </si>
  <si>
    <t>Un0077</t>
  </si>
  <si>
    <t>Un0078</t>
  </si>
  <si>
    <t>Un0079</t>
  </si>
  <si>
    <t>Un0080</t>
  </si>
  <si>
    <t>Un0088</t>
  </si>
  <si>
    <t>Autoloading range A1 - M28</t>
  </si>
  <si>
    <t>Results summary</t>
  </si>
  <si>
    <t>General</t>
  </si>
  <si>
    <t>Plate</t>
  </si>
  <si>
    <t>Well</t>
  </si>
  <si>
    <t>Group</t>
  </si>
  <si>
    <t>Absorbance 1 (450nm)</t>
  </si>
  <si>
    <t>A01</t>
  </si>
  <si>
    <t>Group 1</t>
  </si>
  <si>
    <t>B01</t>
  </si>
  <si>
    <t>C01</t>
  </si>
  <si>
    <t>D01</t>
  </si>
  <si>
    <t>E01</t>
  </si>
  <si>
    <t>F01</t>
  </si>
  <si>
    <t>G01</t>
  </si>
  <si>
    <t>H01</t>
  </si>
  <si>
    <t>A02</t>
  </si>
  <si>
    <t>B02</t>
  </si>
  <si>
    <t>C02</t>
  </si>
  <si>
    <t>D02</t>
  </si>
  <si>
    <t>E02</t>
  </si>
  <si>
    <t>F02</t>
  </si>
  <si>
    <t>G02</t>
  </si>
  <si>
    <t>H02</t>
  </si>
  <si>
    <t>A03</t>
  </si>
  <si>
    <t>B03</t>
  </si>
  <si>
    <t>C03</t>
  </si>
  <si>
    <t>D03</t>
  </si>
  <si>
    <t>E03</t>
  </si>
  <si>
    <t>F03</t>
  </si>
  <si>
    <t>G03</t>
  </si>
  <si>
    <t>H03</t>
  </si>
  <si>
    <t>A04</t>
  </si>
  <si>
    <t>B04</t>
  </si>
  <si>
    <t>C04</t>
  </si>
  <si>
    <t>D04</t>
  </si>
  <si>
    <t>E04</t>
  </si>
  <si>
    <t>F04</t>
  </si>
  <si>
    <t>G04</t>
  </si>
  <si>
    <t>H04</t>
  </si>
  <si>
    <t>A05</t>
  </si>
  <si>
    <t>B05</t>
  </si>
  <si>
    <t>C05</t>
  </si>
  <si>
    <t>D05</t>
  </si>
  <si>
    <t>E05</t>
  </si>
  <si>
    <t>F05</t>
  </si>
  <si>
    <t>G05</t>
  </si>
  <si>
    <t>H05</t>
  </si>
  <si>
    <t>A06</t>
  </si>
  <si>
    <t>B06</t>
  </si>
  <si>
    <t>C06</t>
  </si>
  <si>
    <t>D06</t>
  </si>
  <si>
    <t>E06</t>
  </si>
  <si>
    <t>F06</t>
  </si>
  <si>
    <t>G06</t>
  </si>
  <si>
    <t>H06</t>
  </si>
  <si>
    <t>A07</t>
  </si>
  <si>
    <t>B07</t>
  </si>
  <si>
    <t>C07</t>
  </si>
  <si>
    <t>D07</t>
  </si>
  <si>
    <t>E07</t>
  </si>
  <si>
    <t>F07</t>
  </si>
  <si>
    <t>G07</t>
  </si>
  <si>
    <t>H07</t>
  </si>
  <si>
    <t>A08</t>
  </si>
  <si>
    <t>B08</t>
  </si>
  <si>
    <t>C08</t>
  </si>
  <si>
    <t>D08</t>
  </si>
  <si>
    <t>E08</t>
  </si>
  <si>
    <t>F08</t>
  </si>
  <si>
    <t>G08</t>
  </si>
  <si>
    <t>H08</t>
  </si>
  <si>
    <t>A09</t>
  </si>
  <si>
    <t>B09</t>
  </si>
  <si>
    <t>C09</t>
  </si>
  <si>
    <t>D09</t>
  </si>
  <si>
    <t>E09</t>
  </si>
  <si>
    <t>F09</t>
  </si>
  <si>
    <t>G09</t>
  </si>
  <si>
    <t>H09</t>
  </si>
  <si>
    <t>A10</t>
  </si>
  <si>
    <t>B10</t>
  </si>
  <si>
    <t>C10</t>
  </si>
  <si>
    <t>D10</t>
  </si>
  <si>
    <t>E10</t>
  </si>
  <si>
    <t>F10</t>
  </si>
  <si>
    <t>G10</t>
  </si>
  <si>
    <t>H10</t>
  </si>
  <si>
    <t>A12</t>
  </si>
  <si>
    <t>B12</t>
  </si>
  <si>
    <t>C12</t>
  </si>
  <si>
    <t>D12</t>
  </si>
  <si>
    <t>E12</t>
  </si>
  <si>
    <t>F12</t>
  </si>
  <si>
    <t>G12</t>
  </si>
  <si>
    <t>H12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</si>
  <si>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</si>
  <si>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</si>
  <si>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</si>
  <si>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</si>
  <si>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</si>
  <si>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</si>
  <si>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</si>
  <si>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</si>
  <si>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</si>
  <si>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</si>
  <si>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</si>
  <si>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</si>
  <si>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</si>
  <si>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</si>
  <si>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</si>
  <si>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</si>
  <si>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</si>
  <si>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</si>
  <si>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</si>
  <si>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</si>
  <si>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</si>
  <si>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</si>
  <si>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</si>
  <si>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</si>
  <si>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</si>
  <si>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</si>
  <si>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</si>
  <si>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</si>
  <si>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</si>
  <si>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</si>
  <si>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</si>
  <si>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</si>
  <si>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</si>
  <si>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</si>
  <si>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</si>
  <si>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</si>
  <si>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1</t>
  </si>
  <si>
    <t>Use settle delay</t>
  </si>
  <si>
    <t>Check temperature at start [°C]</t>
  </si>
  <si>
    <t>Wavelength [nm]</t>
  </si>
  <si>
    <t>450</t>
  </si>
  <si>
    <t>Use transmittance</t>
  </si>
  <si>
    <t>Pathlength correction</t>
  </si>
  <si>
    <t>Measurement Time [ms]</t>
  </si>
  <si>
    <t>100</t>
  </si>
  <si>
    <t>Run log</t>
  </si>
  <si>
    <t>Time</t>
  </si>
  <si>
    <t>Event</t>
  </si>
  <si>
    <t>Information</t>
  </si>
  <si>
    <t>Session 20200830 hamster plasma plate1.skax started</t>
  </si>
  <si>
    <t>Temperature</t>
  </si>
  <si>
    <t>22.6°C</t>
  </si>
  <si>
    <t>Step Absorbance 1 started</t>
  </si>
  <si>
    <t>8/30/2020 5:37:58 PM</t>
  </si>
  <si>
    <t>Step Absorbance 1 ended</t>
  </si>
  <si>
    <t>8/30/2020 5:38:00 PM</t>
  </si>
  <si>
    <t>8/30/2020 5:38:09 PM</t>
  </si>
  <si>
    <t>Session 20200830 hamster plasma plate1.skax ended</t>
  </si>
  <si>
    <t>Plate template</t>
  </si>
  <si>
    <t>ANSI/SBS Standard, 96-well</t>
  </si>
  <si>
    <t>1:1</t>
  </si>
  <si>
    <t>6-1 D0 1:100</t>
  </si>
  <si>
    <t>7-2 D0 1:100</t>
  </si>
  <si>
    <t>1-1 D0 1:100</t>
  </si>
  <si>
    <t>6-1 D0 1:500</t>
  </si>
  <si>
    <t>7-2 D0 1:500</t>
  </si>
  <si>
    <t>1-1 D0 1:500</t>
  </si>
  <si>
    <t>6-1 D0 1:2500</t>
  </si>
  <si>
    <t>7-2 D0 1:2500</t>
  </si>
  <si>
    <t>1-1 D0 1:2500</t>
  </si>
  <si>
    <t>6-1 D0 1:12500</t>
  </si>
  <si>
    <t>7-2 D0 1:12500</t>
  </si>
  <si>
    <t>6-2 D0 1:100</t>
  </si>
  <si>
    <t>7-1 D0 1:100</t>
  </si>
  <si>
    <t>1-2 D0 1:100</t>
  </si>
  <si>
    <t>1-2 D4 1:20</t>
  </si>
  <si>
    <t>6-2 D0 1:500</t>
  </si>
  <si>
    <t>7-1 D0 1:500</t>
  </si>
  <si>
    <t>1-2 D0 1:500</t>
  </si>
  <si>
    <t>1-2 D4 1:100</t>
  </si>
  <si>
    <t>6-2 D0 1:2500</t>
  </si>
  <si>
    <t>7-1 D0 1:2500</t>
  </si>
  <si>
    <t>1-2 D0 1:2500</t>
  </si>
  <si>
    <t>1-2 D4 1:500</t>
  </si>
  <si>
    <t>6-2 D0 1:12500</t>
  </si>
  <si>
    <t>7-1 D0 1:12500</t>
  </si>
  <si>
    <t>1-2 D0 1:12500</t>
  </si>
  <si>
    <t>1-2 D4 1:2500</t>
  </si>
  <si>
    <t>standard</t>
  </si>
  <si>
    <t>ug/ml</t>
  </si>
  <si>
    <t>6-3 D0 1:10</t>
  </si>
  <si>
    <t>6-3 D0 1:50</t>
  </si>
  <si>
    <t>6-3 D0 1:250</t>
  </si>
  <si>
    <t>6-3 D0 1:1250</t>
  </si>
  <si>
    <t>7-3 D0 1:10</t>
  </si>
  <si>
    <t>7-3 D0 1:50</t>
  </si>
  <si>
    <t>7-3 D0 1:250</t>
  </si>
  <si>
    <t>7-3 D0 1:1250</t>
  </si>
  <si>
    <t>1-1 D0 1:20</t>
  </si>
  <si>
    <t>1-1 D4 1:10</t>
  </si>
  <si>
    <t>1-1 D4 1:50</t>
  </si>
  <si>
    <t>1-1 D4 1:250</t>
  </si>
  <si>
    <t>1-1 D4 1:1250</t>
  </si>
  <si>
    <t>log conc.</t>
  </si>
  <si>
    <t>OD450</t>
  </si>
  <si>
    <t>conc.</t>
  </si>
  <si>
    <t>conc./dilution</t>
  </si>
  <si>
    <t>D0</t>
  </si>
  <si>
    <t>6-1</t>
  </si>
  <si>
    <t>6-2</t>
  </si>
  <si>
    <t>6-3</t>
  </si>
  <si>
    <t>7-1</t>
  </si>
  <si>
    <t>7-2</t>
  </si>
  <si>
    <t>7-3</t>
  </si>
  <si>
    <t>1-1</t>
  </si>
  <si>
    <t>1-2</t>
  </si>
  <si>
    <t>D4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</si>
</sst>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" x14ac:knownFonts="1"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5685C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/>
    <xf numFmtId="0" fontId="0" fillId="3" borderId="0" xfId="0" applyFill="1"/>
    <xf numFmtId="0" fontId="0" fillId="4" borderId="0" xfId="0" applyFill="1"/>
    <xf numFmtId="49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6525157030738"/>
          <c:y val="0.0322580645161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0698256926693"/>
          <c:y val="0.148435674371349"/>
          <c:w val="0.591172196578876"/>
          <c:h val="0.714835228929717"/>
        </c:manualLayout>
      </c:layout>
      <c:scatterChart>
        <c:scatterStyle val="lineMarker"/>
        <c:varyColors val="0"/>
        <c:ser>
          <c:idx val="0"/>
          <c:order val="0"/>
          <c:tx>
            <c:strRef>
              <c:f>'Absorbance 1_01'!$P$20</c:f>
              <c:strCache>
                <c:ptCount val="1"/>
                <c:pt idx="0">
                  <c:v>OD450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194225721785"/>
                  <c:y val="0.041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'Absorbance 1_01'!$O$21:$O$26</c:f>
              <c:numCache>
                <c:formatCode>General</c:formatCode>
                <c:ptCount val="6"/>
                <c:pt idx="0">
                  <c:v>1.0</c:v>
                </c:pt>
                <c:pt idx="1">
                  <c:v>0.301029995663981</c:v>
                </c:pt>
                <c:pt idx="2">
                  <c:v>-0.397940008672038</c:v>
                </c:pt>
                <c:pt idx="3">
                  <c:v>-1.096910013008056</c:v>
                </c:pt>
                <c:pt idx="4">
                  <c:v>-1.795880017344075</c:v>
                </c:pt>
                <c:pt idx="5">
                  <c:v>-2.494850021680094</c:v>
                </c:pt>
              </c:numCache>
            </c:numRef>
          </c:xVal>
          <c:yVal>
            <c:numRef>
              <c:f>'Absorbance 1_01'!$P$21:$P$26</c:f>
              <c:numCache>
                <c:formatCode>0.0000</c:formatCode>
                <c:ptCount val="6"/>
                <c:pt idx="0">
                  <c:v>2.8808</c:v>
                </c:pt>
                <c:pt idx="1">
                  <c:v>2.332</c:v>
                </c:pt>
                <c:pt idx="2">
                  <c:v>2.0576</c:v>
                </c:pt>
                <c:pt idx="3">
                  <c:v>0.9935</c:v>
                </c:pt>
                <c:pt idx="4">
                  <c:v>0.3041</c:v>
                </c:pt>
                <c:pt idx="5">
                  <c:v>0.116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77066144"/>
        <c:axId val="-276874480"/>
      </c:scatterChart>
      <c:valAx>
        <c:axId val="-277066144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76874480"/>
        <c:crossesAt val="0.0"/>
        <c:crossBetween val="midCat"/>
      </c:valAx>
      <c:valAx>
        <c:axId val="-276874480"/>
        <c:scaling>
          <c:orientation val="minMax"/>
        </c:scaling>
        <c:delete val="0"/>
        <c:axPos val="l"/>
        <c:title>
          <c:layout>
            <c:manualLayout>
              <c:xMode val="edge"/>
              <c:yMode val="edge"/>
              <c:x val="0.063448275862069"/>
              <c:y val="0.4022941576747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77066144"/>
        <c:crossesAt val="-3.0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400050</xdr:colOff>
      <xdr:row>30</xdr:row>
      <xdr:rowOff>165100</xdr:rowOff>
    </xdr:from>
    <xdr:to>
      <xdr:col>18</xdr:col>
      <xdr:colOff>114300</xdr:colOff>
      <xdr:row>47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bsorbance 1_01" enableFormatConditionsCalculation="0"/>
  <dimension ref="A1:P64"/>
  <sheetViews>
    <sheetView tabSelected="1" topLeftCell="A22" workbookViewId="0">
      <selection activeCell="M48" sqref="M48"/>
    </sheetView>
  </sheetViews>
  <sheetFormatPr baseColWidth="10" defaultColWidth="9.1640625" defaultRowHeight="15" customHeight="1" x14ac:dyDescent="0.15"/>
  <cols>
    <col min="1" max="1" width="21.33203125" customWidth="1"/>
    <col min="2" max="9" width="13.6640625" bestFit="1" customWidth="1"/>
    <col min="10" max="11" width="12.5" bestFit="1" customWidth="1"/>
    <col min="12" max="12" width="4.1640625" customWidth="1"/>
    <col min="13" max="13" width="9" bestFit="1" customWidth="1"/>
  </cols>
  <sheetData>
    <row r="1" spans="1:13" ht="15" customHeight="1" x14ac:dyDescent="0.15">
      <c r="A1" t="s">
        <v>0</v>
      </c>
    </row>
    <row r="2" spans="1:13" ht="15" customHeight="1" x14ac:dyDescent="0.15">
      <c r="A2" t="s">
        <v>1</v>
      </c>
    </row>
    <row r="3" spans="1:13" ht="15" customHeight="1" x14ac:dyDescent="0.15">
      <c r="A3" t="s">
        <v>2</v>
      </c>
    </row>
    <row r="4" spans="1:13" ht="15" customHeight="1" x14ac:dyDescent="0.15">
      <c r="A4" t="s">
        <v>3</v>
      </c>
    </row>
    <row r="5" spans="1:13" ht="15" customHeight="1" x14ac:dyDescent="0.15">
      <c r="A5" t="s">
        <v>4</v>
      </c>
    </row>
    <row r="6" spans="1:13" ht="15" customHeight="1" x14ac:dyDescent="0.15">
      <c r="A6" t="s">
        <v>5</v>
      </c>
    </row>
    <row r="7" spans="1:13" ht="15" customHeight="1" x14ac:dyDescent="0.15">
      <c r="A7" t="s">
        <v>3</v>
      </c>
    </row>
    <row r="8" spans="1:13" ht="15" customHeight="1" x14ac:dyDescent="0.15">
      <c r="A8" t="s">
        <v>6</v>
      </c>
    </row>
    <row r="9" spans="1:13" ht="15" customHeight="1" x14ac:dyDescent="0.15">
      <c r="A9" t="s">
        <v>3</v>
      </c>
    </row>
    <row r="10" spans="1:13" ht="15" customHeight="1" x14ac:dyDescent="0.1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15">
      <c r="A11" t="s">
        <v>8</v>
      </c>
      <c r="B11" s="2">
        <v>1.1111</v>
      </c>
      <c r="C11" s="2">
        <v>1.1605000000000001</v>
      </c>
      <c r="D11" s="2">
        <v>0.13900000000000001</v>
      </c>
      <c r="E11" s="2">
        <v>0.13639999999999999</v>
      </c>
      <c r="F11" s="2">
        <v>0.63360000000000005</v>
      </c>
      <c r="G11" s="2">
        <v>0.76239999999999997</v>
      </c>
      <c r="H11" s="2">
        <v>0.441</v>
      </c>
      <c r="I11" s="2">
        <v>0.40329999999999999</v>
      </c>
      <c r="J11" s="2">
        <v>0.67889999999999995</v>
      </c>
      <c r="K11" s="2">
        <v>0.68610000000000004</v>
      </c>
      <c r="M11" s="2">
        <v>2.8807999999999998</v>
      </c>
    </row>
    <row r="12" spans="1:13" ht="15" customHeight="1" x14ac:dyDescent="0.15">
      <c r="A12" t="s">
        <v>9</v>
      </c>
      <c r="B12" s="2">
        <v>0.41870000000000002</v>
      </c>
      <c r="C12" s="2">
        <v>0.47360000000000002</v>
      </c>
      <c r="D12" s="2">
        <v>0.19769999999999999</v>
      </c>
      <c r="E12" s="2">
        <v>0.18629999999999999</v>
      </c>
      <c r="F12" s="2">
        <v>0.30620000000000003</v>
      </c>
      <c r="G12" s="2">
        <v>0.35620000000000002</v>
      </c>
      <c r="H12" s="2">
        <v>0.39329999999999998</v>
      </c>
      <c r="I12" s="2">
        <v>0.36840000000000001</v>
      </c>
      <c r="J12" s="2">
        <v>0.43240000000000001</v>
      </c>
      <c r="K12" s="2">
        <v>0.2782</v>
      </c>
      <c r="M12" s="2">
        <v>2.3319999999999999</v>
      </c>
    </row>
    <row r="13" spans="1:13" ht="15" customHeight="1" x14ac:dyDescent="0.15">
      <c r="A13" t="s">
        <v>10</v>
      </c>
      <c r="B13" s="2">
        <v>0.2442</v>
      </c>
      <c r="C13" s="2">
        <v>0.25729999999999997</v>
      </c>
      <c r="D13" s="2">
        <v>0.15490000000000001</v>
      </c>
      <c r="E13" s="2">
        <v>0.14580000000000001</v>
      </c>
      <c r="F13" s="2">
        <v>0.2064</v>
      </c>
      <c r="G13" s="2">
        <v>0.2069</v>
      </c>
      <c r="H13" s="2">
        <v>0.17649999999999999</v>
      </c>
      <c r="I13" s="2">
        <v>0.23519999999999999</v>
      </c>
      <c r="J13" s="2">
        <v>0.19969999999999999</v>
      </c>
      <c r="K13" s="2">
        <v>0.11269999999999999</v>
      </c>
      <c r="M13" s="2">
        <v>2.0575999999999999</v>
      </c>
    </row>
    <row r="14" spans="1:13" ht="15" customHeight="1" x14ac:dyDescent="0.15">
      <c r="A14" t="s">
        <v>11</v>
      </c>
      <c r="B14" s="2">
        <v>0.14660000000000001</v>
      </c>
      <c r="C14" s="2">
        <v>0.13519999999999999</v>
      </c>
      <c r="D14" s="2">
        <v>0.1236</v>
      </c>
      <c r="E14" s="2">
        <v>0.11219999999999999</v>
      </c>
      <c r="F14" s="2">
        <v>0.16339999999999999</v>
      </c>
      <c r="G14" s="2">
        <v>0.14680000000000001</v>
      </c>
      <c r="H14" s="2">
        <v>0.13270000000000001</v>
      </c>
      <c r="I14" s="2">
        <v>0.12239999999999999</v>
      </c>
      <c r="J14" s="2">
        <v>0.1449</v>
      </c>
      <c r="K14" s="2">
        <v>0.1928</v>
      </c>
      <c r="M14" s="2">
        <v>0.99350000000000005</v>
      </c>
    </row>
    <row r="15" spans="1:13" ht="15" customHeight="1" x14ac:dyDescent="0.15">
      <c r="A15" t="s">
        <v>12</v>
      </c>
      <c r="B15" s="2">
        <v>1.55</v>
      </c>
      <c r="C15" s="2">
        <v>1.7122999999999999</v>
      </c>
      <c r="D15" s="2">
        <v>0.98619999999999997</v>
      </c>
      <c r="E15" s="2">
        <v>0.95050000000000001</v>
      </c>
      <c r="F15" s="2">
        <v>0.16850000000000001</v>
      </c>
      <c r="G15" s="2">
        <v>0.25940000000000002</v>
      </c>
      <c r="H15" s="2">
        <v>1.9887999999999999</v>
      </c>
      <c r="I15" s="2">
        <v>1.9192</v>
      </c>
      <c r="J15" s="2">
        <v>2.5175000000000001</v>
      </c>
      <c r="K15" s="2">
        <v>2.6570999999999998</v>
      </c>
      <c r="M15" s="2">
        <v>0.30409999999999998</v>
      </c>
    </row>
    <row r="16" spans="1:13" ht="15" customHeight="1" x14ac:dyDescent="0.15">
      <c r="A16" t="s">
        <v>13</v>
      </c>
      <c r="B16" s="2">
        <v>0.57699999999999996</v>
      </c>
      <c r="C16" s="2">
        <v>0.70820000000000005</v>
      </c>
      <c r="D16" s="2">
        <v>0.2954</v>
      </c>
      <c r="E16" s="2">
        <v>0.27300000000000002</v>
      </c>
      <c r="F16" s="2">
        <v>8.7499999999999994E-2</v>
      </c>
      <c r="G16" s="2">
        <v>9.3700000000000006E-2</v>
      </c>
      <c r="H16" s="2">
        <v>0.94710000000000005</v>
      </c>
      <c r="I16" s="2">
        <v>0.97560000000000002</v>
      </c>
      <c r="J16" s="2">
        <v>2.0855000000000001</v>
      </c>
      <c r="K16" s="2">
        <v>1.9410000000000001</v>
      </c>
      <c r="M16" s="2">
        <v>0.11600000000000001</v>
      </c>
    </row>
    <row r="17" spans="1:16" ht="15" customHeight="1" x14ac:dyDescent="0.15">
      <c r="A17" t="s">
        <v>14</v>
      </c>
      <c r="B17" s="2">
        <v>0.21190000000000001</v>
      </c>
      <c r="C17" s="2">
        <v>0.22739999999999999</v>
      </c>
      <c r="D17" s="2">
        <v>0.13289999999999999</v>
      </c>
      <c r="E17" s="2">
        <v>0.1217</v>
      </c>
      <c r="F17" s="2">
        <v>8.5099999999999995E-2</v>
      </c>
      <c r="G17" s="2">
        <v>9.1200000000000003E-2</v>
      </c>
      <c r="H17" s="2">
        <v>0.2954</v>
      </c>
      <c r="I17" s="2">
        <v>0.29449999999999998</v>
      </c>
      <c r="J17" s="2">
        <v>0.92</v>
      </c>
      <c r="K17" s="2">
        <v>0.89570000000000005</v>
      </c>
      <c r="M17" s="2">
        <v>7.3099999999999998E-2</v>
      </c>
    </row>
    <row r="18" spans="1:16" ht="15" customHeight="1" x14ac:dyDescent="0.15">
      <c r="A18" t="s">
        <v>15</v>
      </c>
      <c r="B18" s="2">
        <v>0.124</v>
      </c>
      <c r="C18" s="2">
        <v>0.12520000000000001</v>
      </c>
      <c r="D18" s="2">
        <v>0.11749999999999999</v>
      </c>
      <c r="E18" s="2">
        <v>9.2899999999999996E-2</v>
      </c>
      <c r="F18" s="2">
        <v>0.10009999999999999</v>
      </c>
      <c r="G18" s="2">
        <v>7.7200000000000005E-2</v>
      </c>
      <c r="H18" s="2">
        <v>0.1179</v>
      </c>
      <c r="I18" s="2">
        <v>9.7199999999999995E-2</v>
      </c>
      <c r="J18" s="2">
        <v>0.2492</v>
      </c>
      <c r="K18" s="2">
        <v>0.27360000000000001</v>
      </c>
      <c r="M18" s="2">
        <v>5.6800000000000003E-2</v>
      </c>
    </row>
    <row r="20" spans="1:16" ht="15" customHeight="1" x14ac:dyDescent="0.15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 t="s">
        <v>289</v>
      </c>
      <c r="O20" t="s">
        <v>304</v>
      </c>
      <c r="P20" t="s">
        <v>305</v>
      </c>
    </row>
    <row r="21" spans="1:16" ht="15" customHeight="1" x14ac:dyDescent="0.15">
      <c r="A21" t="s">
        <v>8</v>
      </c>
      <c r="B21" s="3" t="s">
        <v>262</v>
      </c>
      <c r="C21" s="3" t="s">
        <v>262</v>
      </c>
      <c r="D21" s="3" t="s">
        <v>291</v>
      </c>
      <c r="E21" s="3" t="s">
        <v>291</v>
      </c>
      <c r="F21" s="3" t="s">
        <v>263</v>
      </c>
      <c r="G21" s="3" t="s">
        <v>263</v>
      </c>
      <c r="H21" s="3" t="s">
        <v>299</v>
      </c>
      <c r="I21" s="3" t="s">
        <v>299</v>
      </c>
      <c r="J21" s="3" t="s">
        <v>300</v>
      </c>
      <c r="K21" s="3" t="s">
        <v>300</v>
      </c>
      <c r="L21" s="3"/>
      <c r="M21" s="3">
        <v>10</v>
      </c>
      <c r="N21" s="3" t="s">
        <v>290</v>
      </c>
      <c r="O21">
        <f>LOG10(M21)</f>
        <v>1</v>
      </c>
      <c r="P21" s="2">
        <v>2.8807999999999998</v>
      </c>
    </row>
    <row r="22" spans="1:16" ht="15" customHeight="1" x14ac:dyDescent="0.15">
      <c r="A22" t="s">
        <v>9</v>
      </c>
      <c r="B22" s="3" t="s">
        <v>265</v>
      </c>
      <c r="C22" s="3" t="s">
        <v>265</v>
      </c>
      <c r="D22" s="3" t="s">
        <v>292</v>
      </c>
      <c r="E22" s="3" t="s">
        <v>292</v>
      </c>
      <c r="F22" s="3" t="s">
        <v>266</v>
      </c>
      <c r="G22" s="3" t="s">
        <v>266</v>
      </c>
      <c r="H22" s="3" t="s">
        <v>264</v>
      </c>
      <c r="I22" s="3" t="s">
        <v>264</v>
      </c>
      <c r="J22" s="3" t="s">
        <v>301</v>
      </c>
      <c r="K22" s="3" t="s">
        <v>301</v>
      </c>
      <c r="L22" s="3"/>
      <c r="M22" s="3">
        <f>M21/5</f>
        <v>2</v>
      </c>
      <c r="O22" s="12">
        <f t="shared" ref="O22:O28" si="0">LOG10(M22)</f>
        <v>0.3010299956639812</v>
      </c>
      <c r="P22" s="2">
        <v>2.3319999999999999</v>
      </c>
    </row>
    <row r="23" spans="1:16" ht="15" customHeight="1" x14ac:dyDescent="0.15">
      <c r="A23" t="s">
        <v>10</v>
      </c>
      <c r="B23" s="3" t="s">
        <v>268</v>
      </c>
      <c r="C23" s="3" t="s">
        <v>268</v>
      </c>
      <c r="D23" s="3" t="s">
        <v>293</v>
      </c>
      <c r="E23" s="3" t="s">
        <v>293</v>
      </c>
      <c r="F23" s="3" t="s">
        <v>269</v>
      </c>
      <c r="G23" s="3" t="s">
        <v>269</v>
      </c>
      <c r="H23" s="3" t="s">
        <v>267</v>
      </c>
      <c r="I23" s="3" t="s">
        <v>267</v>
      </c>
      <c r="J23" s="3" t="s">
        <v>302</v>
      </c>
      <c r="K23" s="3" t="s">
        <v>302</v>
      </c>
      <c r="L23" s="3"/>
      <c r="M23" s="3">
        <f t="shared" ref="M23:M28" si="1">M22/5</f>
        <v>0.4</v>
      </c>
      <c r="O23" s="12">
        <f t="shared" si="0"/>
        <v>-0.3979400086720376</v>
      </c>
      <c r="P23" s="2">
        <v>2.0575999999999999</v>
      </c>
    </row>
    <row r="24" spans="1:16" ht="15" customHeight="1" x14ac:dyDescent="0.15">
      <c r="A24" t="s">
        <v>11</v>
      </c>
      <c r="B24" s="3" t="s">
        <v>271</v>
      </c>
      <c r="C24" s="3" t="s">
        <v>271</v>
      </c>
      <c r="D24" s="3" t="s">
        <v>294</v>
      </c>
      <c r="E24" s="3" t="s">
        <v>294</v>
      </c>
      <c r="F24" s="3" t="s">
        <v>272</v>
      </c>
      <c r="G24" s="3" t="s">
        <v>272</v>
      </c>
      <c r="H24" s="3" t="s">
        <v>270</v>
      </c>
      <c r="I24" s="3" t="s">
        <v>270</v>
      </c>
      <c r="J24" s="3" t="s">
        <v>303</v>
      </c>
      <c r="K24" s="3" t="s">
        <v>303</v>
      </c>
      <c r="L24" s="3"/>
      <c r="M24" s="3">
        <f t="shared" si="1"/>
        <v>0.08</v>
      </c>
      <c r="O24" s="12">
        <f t="shared" si="0"/>
        <v>-1.0969100130080565</v>
      </c>
      <c r="P24" s="2">
        <v>0.99350000000000005</v>
      </c>
    </row>
    <row r="25" spans="1:16" ht="15" customHeight="1" x14ac:dyDescent="0.15">
      <c r="A25" t="s">
        <v>12</v>
      </c>
      <c r="B25" s="3" t="s">
        <v>273</v>
      </c>
      <c r="C25" s="3" t="s">
        <v>273</v>
      </c>
      <c r="D25" s="3" t="s">
        <v>274</v>
      </c>
      <c r="E25" s="3" t="s">
        <v>274</v>
      </c>
      <c r="F25" s="3" t="s">
        <v>295</v>
      </c>
      <c r="G25" s="3" t="s">
        <v>295</v>
      </c>
      <c r="H25" s="3" t="s">
        <v>275</v>
      </c>
      <c r="I25" s="3" t="s">
        <v>275</v>
      </c>
      <c r="J25" s="3" t="s">
        <v>276</v>
      </c>
      <c r="K25" s="3" t="s">
        <v>276</v>
      </c>
      <c r="L25" s="3"/>
      <c r="M25" s="3">
        <f t="shared" si="1"/>
        <v>1.6E-2</v>
      </c>
      <c r="O25" s="12">
        <f t="shared" si="0"/>
        <v>-1.7958800173440752</v>
      </c>
      <c r="P25" s="2">
        <v>0.30409999999999998</v>
      </c>
    </row>
    <row r="26" spans="1:16" ht="15" customHeight="1" x14ac:dyDescent="0.15">
      <c r="A26" t="s">
        <v>13</v>
      </c>
      <c r="B26" s="3" t="s">
        <v>277</v>
      </c>
      <c r="C26" s="3" t="s">
        <v>277</v>
      </c>
      <c r="D26" s="3" t="s">
        <v>278</v>
      </c>
      <c r="E26" s="3" t="s">
        <v>278</v>
      </c>
      <c r="F26" s="3" t="s">
        <v>296</v>
      </c>
      <c r="G26" s="3" t="s">
        <v>296</v>
      </c>
      <c r="H26" s="3" t="s">
        <v>279</v>
      </c>
      <c r="I26" s="3" t="s">
        <v>279</v>
      </c>
      <c r="J26" s="3" t="s">
        <v>280</v>
      </c>
      <c r="K26" s="3" t="s">
        <v>280</v>
      </c>
      <c r="L26" s="3"/>
      <c r="M26" s="3">
        <f t="shared" si="1"/>
        <v>3.2000000000000002E-3</v>
      </c>
      <c r="O26" s="12">
        <f t="shared" si="0"/>
        <v>-2.4948500216800942</v>
      </c>
      <c r="P26" s="2">
        <v>0.11600000000000001</v>
      </c>
    </row>
    <row r="27" spans="1:16" ht="15" customHeight="1" x14ac:dyDescent="0.15">
      <c r="A27" t="s">
        <v>14</v>
      </c>
      <c r="B27" s="3" t="s">
        <v>281</v>
      </c>
      <c r="C27" s="3" t="s">
        <v>281</v>
      </c>
      <c r="D27" s="3" t="s">
        <v>282</v>
      </c>
      <c r="E27" s="3" t="s">
        <v>282</v>
      </c>
      <c r="F27" s="3" t="s">
        <v>297</v>
      </c>
      <c r="G27" s="3" t="s">
        <v>297</v>
      </c>
      <c r="H27" s="3" t="s">
        <v>283</v>
      </c>
      <c r="I27" s="3" t="s">
        <v>283</v>
      </c>
      <c r="J27" s="3" t="s">
        <v>284</v>
      </c>
      <c r="K27" s="3" t="s">
        <v>284</v>
      </c>
      <c r="L27" s="3"/>
      <c r="M27" s="3">
        <f t="shared" si="1"/>
        <v>6.4000000000000005E-4</v>
      </c>
      <c r="O27" s="12">
        <f t="shared" si="0"/>
        <v>-3.1938200260161129</v>
      </c>
      <c r="P27" s="2">
        <v>7.3099999999999998E-2</v>
      </c>
    </row>
    <row r="28" spans="1:16" ht="15" customHeight="1" x14ac:dyDescent="0.15">
      <c r="A28" t="s">
        <v>15</v>
      </c>
      <c r="B28" s="3" t="s">
        <v>285</v>
      </c>
      <c r="C28" s="3" t="s">
        <v>285</v>
      </c>
      <c r="D28" s="3" t="s">
        <v>286</v>
      </c>
      <c r="E28" s="3" t="s">
        <v>286</v>
      </c>
      <c r="F28" s="3" t="s">
        <v>298</v>
      </c>
      <c r="G28" s="3" t="s">
        <v>298</v>
      </c>
      <c r="H28" s="3" t="s">
        <v>287</v>
      </c>
      <c r="I28" s="3" t="s">
        <v>287</v>
      </c>
      <c r="J28" s="3" t="s">
        <v>288</v>
      </c>
      <c r="K28" s="3" t="s">
        <v>288</v>
      </c>
      <c r="L28" s="3"/>
      <c r="M28" s="3">
        <f t="shared" si="1"/>
        <v>1.2800000000000002E-4</v>
      </c>
      <c r="O28" s="12">
        <f t="shared" si="0"/>
        <v>-3.8927900303521317</v>
      </c>
      <c r="P28" s="2">
        <v>5.6800000000000003E-2</v>
      </c>
    </row>
    <row r="30" spans="1:16" ht="15" customHeight="1" x14ac:dyDescent="0.15">
      <c r="A30" t="s">
        <v>105</v>
      </c>
    </row>
    <row r="32" spans="1:16" ht="15" customHeight="1" x14ac:dyDescent="0.15">
      <c r="A32" t="s">
        <v>304</v>
      </c>
      <c r="B32">
        <f>(B11-2.0881)/0.8573</f>
        <v>-1.1396244021929312</v>
      </c>
      <c r="C32" s="12">
        <f t="shared" ref="C32:K32" si="2">(C11-2.0881)/0.8573</f>
        <v>-1.0820016330339435</v>
      </c>
      <c r="D32" s="12">
        <f t="shared" si="2"/>
        <v>-2.2735331855826431</v>
      </c>
      <c r="E32" s="12">
        <f t="shared" si="2"/>
        <v>-2.2765659629068002</v>
      </c>
      <c r="F32" s="12">
        <f t="shared" si="2"/>
        <v>-1.6966056223025778</v>
      </c>
      <c r="G32" s="12">
        <f t="shared" si="2"/>
        <v>-1.5463664994750961</v>
      </c>
      <c r="H32" s="12">
        <f t="shared" si="2"/>
        <v>-1.9212644348536101</v>
      </c>
      <c r="I32" s="12">
        <f t="shared" si="2"/>
        <v>-1.96523970605389</v>
      </c>
      <c r="J32" s="12">
        <f>(J11-2.0881)/0.8573</f>
        <v>-1.6437653096932228</v>
      </c>
      <c r="K32" s="12">
        <f t="shared" si="2"/>
        <v>-1.635366849410941</v>
      </c>
    </row>
    <row r="33" spans="1:11" ht="15" customHeight="1" x14ac:dyDescent="0.15">
      <c r="B33" s="12">
        <f t="shared" ref="B33:K33" si="3">(B12-2.0881)/0.8573</f>
        <v>-1.9472763326723432</v>
      </c>
      <c r="C33" s="12">
        <f t="shared" si="3"/>
        <v>-1.8832380730199463</v>
      </c>
      <c r="D33" s="12">
        <f t="shared" si="3"/>
        <v>-2.2050624052257084</v>
      </c>
      <c r="E33" s="12">
        <f t="shared" si="3"/>
        <v>-2.2183599673393211</v>
      </c>
      <c r="F33" s="12">
        <f t="shared" si="3"/>
        <v>-2.0785022745829931</v>
      </c>
      <c r="G33" s="12">
        <f t="shared" si="3"/>
        <v>-2.0201796337338154</v>
      </c>
      <c r="H33" s="12">
        <f t="shared" si="3"/>
        <v>-1.9769042342237255</v>
      </c>
      <c r="I33" s="12">
        <f t="shared" si="3"/>
        <v>-2.0059489093666159</v>
      </c>
      <c r="J33" s="12">
        <f t="shared" si="3"/>
        <v>-1.9312959290796687</v>
      </c>
      <c r="K33" s="12">
        <f t="shared" si="3"/>
        <v>-2.1111629534585323</v>
      </c>
    </row>
    <row r="34" spans="1:11" ht="15" customHeight="1" x14ac:dyDescent="0.15">
      <c r="B34" s="12">
        <f t="shared" ref="B34:K34" si="4">(B13-2.0881)/0.8573</f>
        <v>-2.1508223492359733</v>
      </c>
      <c r="C34" s="12">
        <f t="shared" si="4"/>
        <v>-2.1355418173334888</v>
      </c>
      <c r="D34" s="12">
        <f t="shared" si="4"/>
        <v>-2.2549865857926048</v>
      </c>
      <c r="E34" s="12">
        <f t="shared" si="4"/>
        <v>-2.265601306427155</v>
      </c>
      <c r="F34" s="12">
        <f t="shared" si="4"/>
        <v>-2.1949142657179519</v>
      </c>
      <c r="G34" s="12">
        <f t="shared" si="4"/>
        <v>-2.1943310393094597</v>
      </c>
      <c r="H34" s="12">
        <f t="shared" si="4"/>
        <v>-2.22979120494576</v>
      </c>
      <c r="I34" s="12">
        <f t="shared" si="4"/>
        <v>-2.1613204245888253</v>
      </c>
      <c r="J34" s="12">
        <f t="shared" si="4"/>
        <v>-2.2027294995917415</v>
      </c>
      <c r="K34" s="12">
        <f t="shared" si="4"/>
        <v>-2.3042108946693105</v>
      </c>
    </row>
    <row r="35" spans="1:11" ht="15" customHeight="1" x14ac:dyDescent="0.15">
      <c r="B35" s="12">
        <f t="shared" ref="B35:K35" si="5">(B14-2.0881)/0.8573</f>
        <v>-2.2646681441735681</v>
      </c>
      <c r="C35" s="12">
        <f t="shared" si="5"/>
        <v>-2.2779657062871808</v>
      </c>
      <c r="D35" s="12">
        <f t="shared" si="5"/>
        <v>-2.29149655896419</v>
      </c>
      <c r="E35" s="12">
        <f t="shared" si="5"/>
        <v>-2.3047941210778022</v>
      </c>
      <c r="F35" s="12">
        <f t="shared" si="5"/>
        <v>-2.2450717368482445</v>
      </c>
      <c r="G35" s="12">
        <f t="shared" si="5"/>
        <v>-2.2644348536101715</v>
      </c>
      <c r="H35" s="12">
        <f t="shared" si="5"/>
        <v>-2.2808818383296394</v>
      </c>
      <c r="I35" s="12">
        <f t="shared" si="5"/>
        <v>-2.2928963023445701</v>
      </c>
      <c r="J35" s="12">
        <f t="shared" si="5"/>
        <v>-2.2666511139624403</v>
      </c>
      <c r="K35" s="12">
        <f t="shared" si="5"/>
        <v>-2.2107780240289281</v>
      </c>
    </row>
    <row r="36" spans="1:11" ht="15" customHeight="1" x14ac:dyDescent="0.15">
      <c r="B36" s="12">
        <f>(B15-2.0881)/0.8573</f>
        <v>-0.62766826081884963</v>
      </c>
      <c r="C36" s="12">
        <f t="shared" ref="C36:I36" si="6">(C15-2.0881)/0.8573</f>
        <v>-0.43835296862241913</v>
      </c>
      <c r="D36" s="12">
        <f t="shared" si="6"/>
        <v>-1.2853143590341769</v>
      </c>
      <c r="E36" s="12">
        <f t="shared" si="6"/>
        <v>-1.3269567246004899</v>
      </c>
      <c r="F36" s="12">
        <f t="shared" si="6"/>
        <v>-2.2391228274816282</v>
      </c>
      <c r="G36" s="12">
        <f t="shared" si="6"/>
        <v>-2.1330922664178233</v>
      </c>
      <c r="H36" s="12">
        <f t="shared" si="6"/>
        <v>-0.11582876472646676</v>
      </c>
      <c r="I36" s="12">
        <f t="shared" si="6"/>
        <v>-0.19701388078852192</v>
      </c>
      <c r="J36" s="12">
        <f>(J15-2.0881)/0.8573</f>
        <v>0.50087483961273793</v>
      </c>
      <c r="K36" s="12">
        <f t="shared" ref="K36" si="7">(K15-2.0881)/0.8573</f>
        <v>0.66371165286364164</v>
      </c>
    </row>
    <row r="37" spans="1:11" ht="15" customHeight="1" x14ac:dyDescent="0.15">
      <c r="B37" s="12">
        <f t="shared" ref="B37:K37" si="8">(B16-2.0881)/0.8573</f>
        <v>-1.762626851743847</v>
      </c>
      <c r="C37" s="12">
        <f t="shared" si="8"/>
        <v>-1.6095882421556045</v>
      </c>
      <c r="D37" s="12">
        <f t="shared" si="8"/>
        <v>-2.0910999650064155</v>
      </c>
      <c r="E37" s="12">
        <f t="shared" si="8"/>
        <v>-2.1172285081068467</v>
      </c>
      <c r="F37" s="12">
        <f t="shared" si="8"/>
        <v>-2.3336055056572964</v>
      </c>
      <c r="G37" s="12">
        <f t="shared" si="8"/>
        <v>-2.3263734981919981</v>
      </c>
      <c r="H37" s="12">
        <f t="shared" si="8"/>
        <v>-1.3309226641782339</v>
      </c>
      <c r="I37" s="12">
        <f t="shared" si="8"/>
        <v>-1.2976787588942027</v>
      </c>
      <c r="J37" s="12">
        <f t="shared" si="8"/>
        <v>-3.032777324156904E-3</v>
      </c>
      <c r="K37" s="12">
        <f t="shared" si="8"/>
        <v>-0.1715852093782804</v>
      </c>
    </row>
    <row r="38" spans="1:11" ht="15" customHeight="1" x14ac:dyDescent="0.15">
      <c r="B38" s="12">
        <f t="shared" ref="B38:K38" si="9">(B17-2.0881)/0.8573</f>
        <v>-2.1884987752245419</v>
      </c>
      <c r="C38" s="12">
        <f t="shared" si="9"/>
        <v>-2.1704187565612969</v>
      </c>
      <c r="D38" s="12">
        <f t="shared" si="9"/>
        <v>-2.2806485477662428</v>
      </c>
      <c r="E38" s="12">
        <f t="shared" si="9"/>
        <v>-2.2937128193164589</v>
      </c>
      <c r="F38" s="12">
        <f t="shared" si="9"/>
        <v>-2.3364049924180565</v>
      </c>
      <c r="G38" s="12">
        <f t="shared" si="9"/>
        <v>-2.3292896302344572</v>
      </c>
      <c r="H38" s="12">
        <f t="shared" si="9"/>
        <v>-2.0910999650064155</v>
      </c>
      <c r="I38" s="12">
        <f t="shared" si="9"/>
        <v>-2.0921497725417004</v>
      </c>
      <c r="J38" s="12">
        <f t="shared" si="9"/>
        <v>-1.3625335355184882</v>
      </c>
      <c r="K38" s="12">
        <f t="shared" si="9"/>
        <v>-1.3908783389711883</v>
      </c>
    </row>
    <row r="39" spans="1:11" ht="15" customHeight="1" x14ac:dyDescent="0.15">
      <c r="B39" s="12">
        <f t="shared" ref="B39:K39" si="10">(B18-2.0881)/0.8573</f>
        <v>-2.2910299778373964</v>
      </c>
      <c r="C39" s="12">
        <f t="shared" si="10"/>
        <v>-2.2896302344570163</v>
      </c>
      <c r="D39" s="12">
        <f t="shared" si="10"/>
        <v>-2.2986119211477898</v>
      </c>
      <c r="E39" s="12">
        <f t="shared" si="10"/>
        <v>-2.327306660445585</v>
      </c>
      <c r="F39" s="12">
        <f t="shared" si="10"/>
        <v>-2.3189082001633032</v>
      </c>
      <c r="G39" s="12">
        <f t="shared" si="10"/>
        <v>-2.3456199696722266</v>
      </c>
      <c r="H39" s="12">
        <f t="shared" si="10"/>
        <v>-2.2981453400209961</v>
      </c>
      <c r="I39" s="12">
        <f t="shared" si="10"/>
        <v>-2.3222909133325556</v>
      </c>
      <c r="J39" s="12">
        <f t="shared" si="10"/>
        <v>-2.1449900851510555</v>
      </c>
      <c r="K39" s="12">
        <f t="shared" si="10"/>
        <v>-2.1165286364166569</v>
      </c>
    </row>
    <row r="40" spans="1:11" ht="15" customHeight="1" x14ac:dyDescent="0.15">
      <c r="A40" t="s">
        <v>307</v>
      </c>
      <c r="B40" s="13">
        <f>POWER(10,B32)</f>
        <v>7.2506275655533595E-2</v>
      </c>
      <c r="C40" s="13">
        <f t="shared" ref="C40:K40" si="11">POWER(10,C32)</f>
        <v>8.2793905049038233E-2</v>
      </c>
      <c r="D40" s="13">
        <f t="shared" si="11"/>
        <v>5.3268051924948582E-3</v>
      </c>
      <c r="E40" s="13">
        <f t="shared" si="11"/>
        <v>5.2897364783638405E-3</v>
      </c>
      <c r="F40" s="13">
        <f t="shared" si="11"/>
        <v>2.0109180747228846E-2</v>
      </c>
      <c r="G40" s="13">
        <f t="shared" si="11"/>
        <v>2.8420616900208542E-2</v>
      </c>
      <c r="H40" s="13">
        <f t="shared" si="11"/>
        <v>1.1987691698188844E-2</v>
      </c>
      <c r="I40" s="13">
        <f t="shared" si="11"/>
        <v>1.0833288125872052E-2</v>
      </c>
      <c r="J40" s="13">
        <f t="shared" si="11"/>
        <v>2.2710918056323578E-2</v>
      </c>
      <c r="K40" s="13">
        <f t="shared" si="11"/>
        <v>2.3154379686302556E-2</v>
      </c>
    </row>
    <row r="41" spans="1:11" ht="15" customHeight="1" x14ac:dyDescent="0.15">
      <c r="B41" s="13">
        <f t="shared" ref="B41:K41" si="12">POWER(10,B33)</f>
        <v>1.1290772773534343E-2</v>
      </c>
      <c r="C41" s="13">
        <f t="shared" si="12"/>
        <v>1.30846444789089E-2</v>
      </c>
      <c r="D41" s="13">
        <f t="shared" si="12"/>
        <v>6.2364521537817174E-3</v>
      </c>
      <c r="E41" s="13">
        <f t="shared" si="12"/>
        <v>6.0483934256073731E-3</v>
      </c>
      <c r="F41" s="13">
        <f t="shared" si="12"/>
        <v>8.3463717691968833E-3</v>
      </c>
      <c r="G41" s="13">
        <f t="shared" si="12"/>
        <v>9.5459766179872858E-3</v>
      </c>
      <c r="H41" s="13">
        <f t="shared" si="12"/>
        <v>1.0546194236682628E-2</v>
      </c>
      <c r="I41" s="13">
        <f t="shared" si="12"/>
        <v>9.8639551889841207E-3</v>
      </c>
      <c r="J41" s="13">
        <f t="shared" si="12"/>
        <v>1.1713969014819654E-2</v>
      </c>
      <c r="K41" s="13">
        <f t="shared" si="12"/>
        <v>7.7417126324492002E-3</v>
      </c>
    </row>
    <row r="42" spans="1:11" ht="15" customHeight="1" x14ac:dyDescent="0.15">
      <c r="B42" s="13">
        <f t="shared" ref="B42:K42" si="13">POWER(10,B34)</f>
        <v>7.0660653679813987E-3</v>
      </c>
      <c r="C42" s="13">
        <f t="shared" si="13"/>
        <v>7.3191084559818265E-3</v>
      </c>
      <c r="D42" s="13">
        <f t="shared" si="13"/>
        <v>5.5592142794715516E-3</v>
      </c>
      <c r="E42" s="13">
        <f t="shared" si="13"/>
        <v>5.4249868970600379E-3</v>
      </c>
      <c r="F42" s="13">
        <f t="shared" si="13"/>
        <v>6.3838949852926636E-3</v>
      </c>
      <c r="G42" s="13">
        <f t="shared" si="13"/>
        <v>6.3924738585053875E-3</v>
      </c>
      <c r="H42" s="13">
        <f t="shared" si="13"/>
        <v>5.8912682082853315E-3</v>
      </c>
      <c r="I42" s="13">
        <f t="shared" si="13"/>
        <v>6.8973072936536293E-3</v>
      </c>
      <c r="J42" s="13">
        <f t="shared" si="13"/>
        <v>6.2700427281837312E-3</v>
      </c>
      <c r="K42" s="13">
        <f t="shared" si="13"/>
        <v>4.9635123330941311E-3</v>
      </c>
    </row>
    <row r="43" spans="1:11" ht="15" customHeight="1" x14ac:dyDescent="0.15">
      <c r="B43" s="13">
        <f t="shared" ref="B43:K43" si="14">POWER(10,B35)</f>
        <v>5.4366560198612548E-3</v>
      </c>
      <c r="C43" s="13">
        <f t="shared" si="14"/>
        <v>5.2727149534655925E-3</v>
      </c>
      <c r="D43" s="13">
        <f t="shared" si="14"/>
        <v>5.1109712858585987E-3</v>
      </c>
      <c r="E43" s="13">
        <f t="shared" si="14"/>
        <v>4.9568511649864672E-3</v>
      </c>
      <c r="F43" s="13">
        <f t="shared" si="14"/>
        <v>5.687589753644467E-3</v>
      </c>
      <c r="G43" s="13">
        <f t="shared" si="14"/>
        <v>5.4395772203657076E-3</v>
      </c>
      <c r="H43" s="13">
        <f t="shared" si="14"/>
        <v>5.2374291576099598E-3</v>
      </c>
      <c r="I43" s="13">
        <f t="shared" si="14"/>
        <v>5.094524998722697E-3</v>
      </c>
      <c r="J43" s="13">
        <f t="shared" si="14"/>
        <v>5.4118890694534304E-3</v>
      </c>
      <c r="K43" s="13">
        <f t="shared" si="14"/>
        <v>6.1549138139718584E-3</v>
      </c>
    </row>
    <row r="44" spans="1:11" ht="15" customHeight="1" x14ac:dyDescent="0.15">
      <c r="B44" s="13">
        <f>POWER(10,B36)</f>
        <v>0.23568488936449372</v>
      </c>
      <c r="C44" s="13">
        <f t="shared" ref="C44:K44" si="15">POWER(10,C36)</f>
        <v>0.3644576171335252</v>
      </c>
      <c r="D44" s="13">
        <f t="shared" si="15"/>
        <v>5.1842464740319887E-2</v>
      </c>
      <c r="E44" s="13">
        <f t="shared" si="15"/>
        <v>4.7102425940742113E-2</v>
      </c>
      <c r="F44" s="13">
        <f t="shared" si="15"/>
        <v>5.7660336494596625E-3</v>
      </c>
      <c r="G44" s="13">
        <f t="shared" si="15"/>
        <v>7.3605070596918405E-3</v>
      </c>
      <c r="H44" s="13">
        <f t="shared" si="15"/>
        <v>0.76589852875922082</v>
      </c>
      <c r="I44" s="13">
        <f t="shared" si="15"/>
        <v>0.63531062592168464</v>
      </c>
      <c r="J44" s="13">
        <f t="shared" si="15"/>
        <v>3.1686541492677982</v>
      </c>
      <c r="K44" s="13">
        <f t="shared" si="15"/>
        <v>4.6101138726554245</v>
      </c>
    </row>
    <row r="45" spans="1:11" ht="15" customHeight="1" x14ac:dyDescent="0.15">
      <c r="B45" s="13">
        <f t="shared" ref="B45:K45" si="16">POWER(10,B37)</f>
        <v>1.7273213788114042E-2</v>
      </c>
      <c r="C45" s="13">
        <f t="shared" si="16"/>
        <v>2.4570373471827694E-2</v>
      </c>
      <c r="D45" s="13">
        <f t="shared" si="16"/>
        <v>8.1077441399479196E-3</v>
      </c>
      <c r="E45" s="13">
        <f t="shared" si="16"/>
        <v>7.6343398994332175E-3</v>
      </c>
      <c r="F45" s="13">
        <f t="shared" si="16"/>
        <v>4.6386808614965018E-3</v>
      </c>
      <c r="G45" s="13">
        <f t="shared" si="16"/>
        <v>4.7165723620463968E-3</v>
      </c>
      <c r="H45" s="13">
        <f t="shared" si="16"/>
        <v>4.6674248682755382E-2</v>
      </c>
      <c r="I45" s="13">
        <f t="shared" si="16"/>
        <v>5.0387317840147071E-2</v>
      </c>
      <c r="J45" s="13">
        <f t="shared" si="16"/>
        <v>0.99304109822089226</v>
      </c>
      <c r="K45" s="13">
        <f t="shared" si="16"/>
        <v>0.67361971707339696</v>
      </c>
    </row>
    <row r="46" spans="1:11" ht="15" customHeight="1" x14ac:dyDescent="0.15">
      <c r="B46" s="13">
        <f t="shared" ref="B46:K46" si="17">POWER(10,B38)</f>
        <v>6.4788992241278133E-3</v>
      </c>
      <c r="C46" s="13">
        <f t="shared" si="17"/>
        <v>6.7543139508178009E-3</v>
      </c>
      <c r="D46" s="13">
        <f t="shared" si="17"/>
        <v>5.2402433103982422E-3</v>
      </c>
      <c r="E46" s="13">
        <f t="shared" si="17"/>
        <v>5.0849557816129163E-3</v>
      </c>
      <c r="F46" s="13">
        <f t="shared" si="17"/>
        <v>4.6088758283226146E-3</v>
      </c>
      <c r="G46" s="13">
        <f t="shared" si="17"/>
        <v>4.6850083554626264E-3</v>
      </c>
      <c r="H46" s="13">
        <f>POWER(10,H38)</f>
        <v>8.1077441399479196E-3</v>
      </c>
      <c r="I46" s="13">
        <f t="shared" si="17"/>
        <v>8.0881691922036168E-3</v>
      </c>
      <c r="J46" s="13">
        <f t="shared" si="17"/>
        <v>4.3397675136702903E-2</v>
      </c>
      <c r="K46" s="13">
        <f t="shared" si="17"/>
        <v>4.0655720406435586E-2</v>
      </c>
    </row>
    <row r="47" spans="1:11" ht="15" customHeight="1" x14ac:dyDescent="0.15">
      <c r="B47" s="13">
        <f t="shared" ref="B47:K47" si="18">POWER(10,B39)</f>
        <v>5.1164651714204791E-3</v>
      </c>
      <c r="C47" s="13">
        <f t="shared" si="18"/>
        <v>5.1329822864314258E-3</v>
      </c>
      <c r="D47" s="13">
        <f t="shared" si="18"/>
        <v>5.0279167573263756E-3</v>
      </c>
      <c r="E47" s="13">
        <f t="shared" si="18"/>
        <v>4.7064488114865535E-3</v>
      </c>
      <c r="F47" s="13">
        <f t="shared" si="18"/>
        <v>4.7983486394097725E-3</v>
      </c>
      <c r="G47" s="13">
        <f t="shared" si="18"/>
        <v>4.512113653251707E-3</v>
      </c>
      <c r="H47" s="13">
        <f t="shared" si="18"/>
        <v>5.0333213659094532E-3</v>
      </c>
      <c r="I47" s="13">
        <f t="shared" si="18"/>
        <v>4.7611195508522001E-3</v>
      </c>
      <c r="J47" s="13">
        <f t="shared" si="18"/>
        <v>7.1615975979845321E-3</v>
      </c>
      <c r="K47" s="13">
        <f t="shared" si="18"/>
        <v>7.6466526644170989E-3</v>
      </c>
    </row>
    <row r="48" spans="1:11" ht="15" customHeight="1" x14ac:dyDescent="0.15">
      <c r="A48" t="s">
        <v>306</v>
      </c>
      <c r="B48" s="14">
        <f>B40*100</f>
        <v>7.2506275655533594</v>
      </c>
      <c r="C48" s="14">
        <f>C40*100</f>
        <v>8.279390504903823</v>
      </c>
      <c r="D48" s="14">
        <f>D40*10</f>
        <v>5.326805192494858E-2</v>
      </c>
      <c r="E48" s="14">
        <f>E40*10</f>
        <v>5.2897364783638406E-2</v>
      </c>
      <c r="F48" s="14">
        <f>F40*100</f>
        <v>2.0109180747228845</v>
      </c>
      <c r="G48" s="14">
        <f>G40*100</f>
        <v>2.8420616900208544</v>
      </c>
      <c r="H48" s="14">
        <f>H40*20</f>
        <v>0.23975383396377686</v>
      </c>
      <c r="I48" s="14">
        <f>I40*20</f>
        <v>0.21666576251744105</v>
      </c>
      <c r="J48" s="14">
        <f>J40*10</f>
        <v>0.22710918056323579</v>
      </c>
      <c r="K48" s="14">
        <f>K40*10</f>
        <v>0.23154379686302556</v>
      </c>
    </row>
    <row r="49" spans="2:11" ht="15" customHeight="1" x14ac:dyDescent="0.15">
      <c r="B49" s="14">
        <f>B41*500</f>
        <v>5.6453863867671714</v>
      </c>
      <c r="C49" s="14">
        <f>C41*500</f>
        <v>6.5423222394544496</v>
      </c>
      <c r="D49" s="14">
        <f>D41*50</f>
        <v>0.31182260768908587</v>
      </c>
      <c r="E49" s="14">
        <f>E41*50</f>
        <v>0.30241967128036867</v>
      </c>
      <c r="F49" s="14">
        <f>F41*500</f>
        <v>4.1731858845984418</v>
      </c>
      <c r="G49" s="14">
        <f>G41*500</f>
        <v>4.7729883089936429</v>
      </c>
      <c r="H49" s="14">
        <f>H41*100</f>
        <v>1.0546194236682629</v>
      </c>
      <c r="I49" s="14">
        <f>I41*100</f>
        <v>0.98639551889841204</v>
      </c>
      <c r="J49" s="14">
        <f>J41*50</f>
        <v>0.5856984507409827</v>
      </c>
      <c r="K49" s="14">
        <f>K41*50</f>
        <v>0.38708563162246001</v>
      </c>
    </row>
    <row r="50" spans="2:11" ht="15" customHeight="1" x14ac:dyDescent="0.15">
      <c r="B50" s="14">
        <f>B42*2500</f>
        <v>17.665163419953497</v>
      </c>
      <c r="C50" s="14">
        <f>C42*2500</f>
        <v>18.297771139954566</v>
      </c>
      <c r="D50" s="14">
        <f>D42*250</f>
        <v>1.3898035698678879</v>
      </c>
      <c r="E50" s="14">
        <f>E42*250</f>
        <v>1.3562467242650096</v>
      </c>
      <c r="F50" s="14">
        <f>F42*2500</f>
        <v>15.95973746323166</v>
      </c>
      <c r="G50" s="14">
        <f>G42*2500</f>
        <v>15.981184646263468</v>
      </c>
      <c r="H50" s="14">
        <f>H42*500</f>
        <v>2.9456341041426657</v>
      </c>
      <c r="I50" s="14">
        <f>I42*500</f>
        <v>3.4486536468268145</v>
      </c>
      <c r="J50" s="14">
        <f>J42*250</f>
        <v>1.5675106820459328</v>
      </c>
      <c r="K50" s="14">
        <f>K42*250</f>
        <v>1.2408780832735327</v>
      </c>
    </row>
    <row r="51" spans="2:11" ht="15" customHeight="1" x14ac:dyDescent="0.15">
      <c r="B51" s="14">
        <f>B43*12500</f>
        <v>67.958200248265683</v>
      </c>
      <c r="C51" s="14">
        <f>C43*12500</f>
        <v>65.90893691831991</v>
      </c>
      <c r="D51" s="14">
        <f>D43*1250</f>
        <v>6.3887141073232483</v>
      </c>
      <c r="E51" s="14">
        <f>E43*1250</f>
        <v>6.1960639562330844</v>
      </c>
      <c r="F51" s="14">
        <f>F43*12500</f>
        <v>71.094871920555832</v>
      </c>
      <c r="G51" s="14">
        <f>G43*12500</f>
        <v>67.994715254571346</v>
      </c>
      <c r="H51" s="14">
        <f>H43*2500</f>
        <v>13.0935728940249</v>
      </c>
      <c r="I51" s="14">
        <f>I43*2500</f>
        <v>12.736312496806743</v>
      </c>
      <c r="J51" s="14">
        <f>J43*1250</f>
        <v>6.7648613368167885</v>
      </c>
      <c r="K51" s="14">
        <f>K43*1250</f>
        <v>7.6936422674648233</v>
      </c>
    </row>
    <row r="52" spans="2:11" ht="15" customHeight="1" x14ac:dyDescent="0.15">
      <c r="B52" s="14">
        <f>B44*100</f>
        <v>23.568488936449373</v>
      </c>
      <c r="C52" s="14">
        <f>C44*100</f>
        <v>36.445761713352518</v>
      </c>
      <c r="D52" s="14">
        <f t="shared" ref="D52:E52" si="19">D44*100</f>
        <v>5.1842464740319887</v>
      </c>
      <c r="E52" s="14">
        <f t="shared" si="19"/>
        <v>4.7102425940742112</v>
      </c>
      <c r="F52" s="14">
        <f>F44*10</f>
        <v>5.7660336494596627E-2</v>
      </c>
      <c r="G52" s="14">
        <f>G44*10</f>
        <v>7.3605070596918398E-2</v>
      </c>
      <c r="H52" s="14">
        <f>H44*100</f>
        <v>76.589852875922077</v>
      </c>
      <c r="I52" s="14">
        <f>I44*100</f>
        <v>63.53106259216846</v>
      </c>
      <c r="J52" s="14">
        <f>J44*20</f>
        <v>63.373082985355964</v>
      </c>
      <c r="K52" s="14">
        <f>K44*20</f>
        <v>92.202277453108493</v>
      </c>
    </row>
    <row r="53" spans="2:11" ht="15" customHeight="1" x14ac:dyDescent="0.15">
      <c r="B53" s="14">
        <f>B45*500</f>
        <v>8.6366068940570209</v>
      </c>
      <c r="C53" s="14">
        <f t="shared" ref="C53:E53" si="20">C45*500</f>
        <v>12.285186735913847</v>
      </c>
      <c r="D53" s="14">
        <f t="shared" si="20"/>
        <v>4.0538720699739601</v>
      </c>
      <c r="E53" s="14">
        <f t="shared" si="20"/>
        <v>3.8171699497166087</v>
      </c>
      <c r="F53" s="14">
        <f>F45*50</f>
        <v>0.2319340430748251</v>
      </c>
      <c r="G53" s="14">
        <f>G45*50</f>
        <v>0.23582861810231984</v>
      </c>
      <c r="H53" s="14">
        <f>H45*500</f>
        <v>23.337124341377692</v>
      </c>
      <c r="I53" s="14">
        <f>I45*500</f>
        <v>25.193658920073535</v>
      </c>
      <c r="J53" s="14">
        <f>J45*100</f>
        <v>99.304109822089231</v>
      </c>
      <c r="K53" s="14">
        <f>K45*100</f>
        <v>67.361971707339691</v>
      </c>
    </row>
    <row r="54" spans="2:11" ht="15" customHeight="1" x14ac:dyDescent="0.15">
      <c r="B54" s="14">
        <f>B46*2500</f>
        <v>16.197248060319534</v>
      </c>
      <c r="C54" s="14">
        <f t="shared" ref="C54:E54" si="21">C46*2500</f>
        <v>16.885784877044504</v>
      </c>
      <c r="D54" s="14">
        <f t="shared" si="21"/>
        <v>13.100608275995606</v>
      </c>
      <c r="E54" s="14">
        <f t="shared" si="21"/>
        <v>12.712389454032291</v>
      </c>
      <c r="F54" s="14">
        <f>F46*250</f>
        <v>1.1522189570806536</v>
      </c>
      <c r="G54" s="14">
        <f>G46*250</f>
        <v>1.1712520888656566</v>
      </c>
      <c r="H54" s="14">
        <f>H46*2500</f>
        <v>20.2693603498698</v>
      </c>
      <c r="I54" s="14">
        <f>I46*2500</f>
        <v>20.220422980509042</v>
      </c>
      <c r="J54" s="14">
        <f>J46*500</f>
        <v>21.69883756835145</v>
      </c>
      <c r="K54" s="14">
        <f>K46*500</f>
        <v>20.327860203217792</v>
      </c>
    </row>
    <row r="55" spans="2:11" ht="15" customHeight="1" x14ac:dyDescent="0.15">
      <c r="B55" s="14">
        <f>B47*12500</f>
        <v>63.955814642755989</v>
      </c>
      <c r="C55" s="14">
        <f t="shared" ref="C55:E55" si="22">C47*12500</f>
        <v>64.162278580392822</v>
      </c>
      <c r="D55" s="14">
        <f t="shared" si="22"/>
        <v>62.848959466579693</v>
      </c>
      <c r="E55" s="14">
        <f t="shared" si="22"/>
        <v>58.830610143581922</v>
      </c>
      <c r="F55" s="14">
        <f>F47*1250</f>
        <v>5.9979357992622155</v>
      </c>
      <c r="G55" s="14">
        <f>G47*1250</f>
        <v>5.6401420665646338</v>
      </c>
      <c r="H55" s="14">
        <f>H47*12500</f>
        <v>62.916517073868164</v>
      </c>
      <c r="I55" s="14">
        <f>I47*12500</f>
        <v>59.513994385652502</v>
      </c>
      <c r="J55" s="14">
        <f>J47*2500</f>
        <v>17.903993994961329</v>
      </c>
      <c r="K55" s="14">
        <f>K47*2500</f>
        <v>19.116631661042746</v>
      </c>
    </row>
    <row r="56" spans="2:11" ht="15" customHeight="1" x14ac:dyDescent="0.15">
      <c r="B56" t="s">
        <v>308</v>
      </c>
      <c r="E56" t="s">
        <v>317</v>
      </c>
    </row>
    <row r="57" spans="2:11" ht="15" customHeight="1" x14ac:dyDescent="0.15">
      <c r="B57" s="15" t="s">
        <v>309</v>
      </c>
      <c r="C57">
        <f>AVERAGE(B48:C49)</f>
        <v>6.9294316741697006</v>
      </c>
    </row>
    <row r="58" spans="2:11" ht="15" customHeight="1" x14ac:dyDescent="0.15">
      <c r="B58" s="15" t="s">
        <v>310</v>
      </c>
      <c r="C58">
        <f>AVERAGE(B53:C54)</f>
        <v>13.501206641833726</v>
      </c>
    </row>
    <row r="59" spans="2:11" ht="15" customHeight="1" x14ac:dyDescent="0.15">
      <c r="B59" s="15" t="s">
        <v>311</v>
      </c>
      <c r="C59">
        <f>AVERAGE(D48:E48)</f>
        <v>5.308270835429349E-2</v>
      </c>
    </row>
    <row r="60" spans="2:11" ht="15" customHeight="1" x14ac:dyDescent="0.15">
      <c r="B60" s="15" t="s">
        <v>312</v>
      </c>
      <c r="C60">
        <f>AVERAGE(D52:E53)</f>
        <v>4.4413827719491916</v>
      </c>
    </row>
    <row r="61" spans="2:11" ht="15" customHeight="1" x14ac:dyDescent="0.15">
      <c r="B61" s="15" t="s">
        <v>313</v>
      </c>
      <c r="C61">
        <f>AVERAGE(F48:G49)</f>
        <v>3.4497884895839559</v>
      </c>
    </row>
    <row r="62" spans="2:11" ht="15" customHeight="1" x14ac:dyDescent="0.15">
      <c r="B62" s="15" t="s">
        <v>314</v>
      </c>
      <c r="C62">
        <f>AVERAGE(F52:G52)</f>
        <v>6.5632703545757509E-2</v>
      </c>
    </row>
    <row r="63" spans="2:11" ht="15" customHeight="1" x14ac:dyDescent="0.15">
      <c r="B63" s="15" t="s">
        <v>315</v>
      </c>
      <c r="C63">
        <f>AVERAGE(I48:J48)</f>
        <v>0.22188747154033842</v>
      </c>
      <c r="E63">
        <f>AVERAGE(J48:K48)</f>
        <v>0.22932648871313066</v>
      </c>
    </row>
    <row r="64" spans="2:11" ht="15" customHeight="1" x14ac:dyDescent="0.15">
      <c r="B64" s="15" t="s">
        <v>316</v>
      </c>
      <c r="C64">
        <f>AVERAGE(H53:I53)</f>
        <v>24.265391630725613</v>
      </c>
      <c r="E64">
        <f>AVERAGE(J54:K54)</f>
        <v>21.013348885784623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esult summary" enableFormatConditionsCalculation="0"/>
  <dimension ref="A1:E93"/>
  <sheetViews>
    <sheetView workbookViewId="0"/>
  </sheetViews>
  <sheetFormatPr baseColWidth="10" defaultColWidth="9.1640625" defaultRowHeight="15" customHeight="1" x14ac:dyDescent="0.15"/>
  <cols>
    <col min="1" max="1" width="17.1640625" customWidth="1"/>
    <col min="2" max="2" width="5.83203125" customWidth="1"/>
    <col min="3" max="3" width="9.1640625" customWidth="1"/>
    <col min="4" max="4" width="8.83203125" customWidth="1"/>
    <col min="5" max="5" width="22" customWidth="1"/>
  </cols>
  <sheetData>
    <row r="1" spans="1:5" ht="15" customHeight="1" x14ac:dyDescent="0.15">
      <c r="A1" t="s">
        <v>106</v>
      </c>
    </row>
    <row r="3" spans="1:5" ht="15" customHeight="1" x14ac:dyDescent="0.15">
      <c r="A3" t="s">
        <v>107</v>
      </c>
    </row>
    <row r="5" spans="1:5" ht="15" customHeight="1" x14ac:dyDescent="0.15">
      <c r="A5" t="s">
        <v>108</v>
      </c>
      <c r="B5" t="s">
        <v>109</v>
      </c>
      <c r="C5" t="s">
        <v>110</v>
      </c>
      <c r="D5" t="s">
        <v>16</v>
      </c>
      <c r="E5" t="s">
        <v>111</v>
      </c>
    </row>
    <row r="6" spans="1:5" ht="15" customHeight="1" x14ac:dyDescent="0.15">
      <c r="A6" s="3" t="s">
        <v>6</v>
      </c>
      <c r="B6" s="3" t="s">
        <v>112</v>
      </c>
      <c r="C6" s="3" t="s">
        <v>113</v>
      </c>
      <c r="D6" s="3" t="s">
        <v>17</v>
      </c>
      <c r="E6" s="4">
        <v>1.1111</v>
      </c>
    </row>
    <row r="7" spans="1:5" ht="15" customHeight="1" x14ac:dyDescent="0.15">
      <c r="A7" s="3" t="s">
        <v>6</v>
      </c>
      <c r="B7" s="3" t="s">
        <v>114</v>
      </c>
      <c r="C7" s="3" t="s">
        <v>113</v>
      </c>
      <c r="D7" s="3" t="s">
        <v>28</v>
      </c>
      <c r="E7" s="4">
        <v>0.41870000000000002</v>
      </c>
    </row>
    <row r="8" spans="1:5" ht="15" customHeight="1" x14ac:dyDescent="0.15">
      <c r="A8" s="3" t="s">
        <v>6</v>
      </c>
      <c r="B8" s="3" t="s">
        <v>115</v>
      </c>
      <c r="C8" s="3" t="s">
        <v>113</v>
      </c>
      <c r="D8" s="3" t="s">
        <v>39</v>
      </c>
      <c r="E8" s="4">
        <v>0.2442</v>
      </c>
    </row>
    <row r="9" spans="1:5" ht="15" customHeight="1" x14ac:dyDescent="0.15">
      <c r="A9" s="3" t="s">
        <v>6</v>
      </c>
      <c r="B9" s="3" t="s">
        <v>116</v>
      </c>
      <c r="C9" s="3" t="s">
        <v>113</v>
      </c>
      <c r="D9" s="3" t="s">
        <v>50</v>
      </c>
      <c r="E9" s="4">
        <v>0.14660000000000001</v>
      </c>
    </row>
    <row r="10" spans="1:5" ht="15" customHeight="1" x14ac:dyDescent="0.15">
      <c r="A10" s="3" t="s">
        <v>6</v>
      </c>
      <c r="B10" s="3" t="s">
        <v>117</v>
      </c>
      <c r="C10" s="3" t="s">
        <v>113</v>
      </c>
      <c r="D10" s="3" t="s">
        <v>61</v>
      </c>
      <c r="E10" s="5">
        <v>1.55</v>
      </c>
    </row>
    <row r="11" spans="1:5" ht="15" customHeight="1" x14ac:dyDescent="0.15">
      <c r="A11" s="3" t="s">
        <v>6</v>
      </c>
      <c r="B11" s="3" t="s">
        <v>118</v>
      </c>
      <c r="C11" s="3" t="s">
        <v>113</v>
      </c>
      <c r="D11" s="3" t="s">
        <v>72</v>
      </c>
      <c r="E11" s="6">
        <v>0.57699999999999996</v>
      </c>
    </row>
    <row r="12" spans="1:5" ht="15" customHeight="1" x14ac:dyDescent="0.15">
      <c r="A12" s="3" t="s">
        <v>6</v>
      </c>
      <c r="B12" s="3" t="s">
        <v>119</v>
      </c>
      <c r="C12" s="3" t="s">
        <v>113</v>
      </c>
      <c r="D12" s="3" t="s">
        <v>83</v>
      </c>
      <c r="E12" s="4">
        <v>0.21190000000000001</v>
      </c>
    </row>
    <row r="13" spans="1:5" ht="15" customHeight="1" x14ac:dyDescent="0.15">
      <c r="A13" s="3" t="s">
        <v>6</v>
      </c>
      <c r="B13" s="3" t="s">
        <v>120</v>
      </c>
      <c r="C13" s="3" t="s">
        <v>113</v>
      </c>
      <c r="D13" s="3" t="s">
        <v>94</v>
      </c>
      <c r="E13" s="6">
        <v>0.124</v>
      </c>
    </row>
    <row r="14" spans="1:5" ht="15" customHeight="1" x14ac:dyDescent="0.15">
      <c r="A14" s="3" t="s">
        <v>6</v>
      </c>
      <c r="B14" s="3" t="s">
        <v>121</v>
      </c>
      <c r="C14" s="3" t="s">
        <v>113</v>
      </c>
      <c r="D14" s="3" t="s">
        <v>18</v>
      </c>
      <c r="E14" s="4">
        <v>1.1605000000000001</v>
      </c>
    </row>
    <row r="15" spans="1:5" ht="15" customHeight="1" x14ac:dyDescent="0.15">
      <c r="A15" s="3" t="s">
        <v>6</v>
      </c>
      <c r="B15" s="3" t="s">
        <v>122</v>
      </c>
      <c r="C15" s="3" t="s">
        <v>113</v>
      </c>
      <c r="D15" s="3" t="s">
        <v>29</v>
      </c>
      <c r="E15" s="4">
        <v>0.47360000000000002</v>
      </c>
    </row>
    <row r="16" spans="1:5" ht="15" customHeight="1" x14ac:dyDescent="0.15">
      <c r="A16" s="3" t="s">
        <v>6</v>
      </c>
      <c r="B16" s="3" t="s">
        <v>123</v>
      </c>
      <c r="C16" s="3" t="s">
        <v>113</v>
      </c>
      <c r="D16" s="3" t="s">
        <v>40</v>
      </c>
      <c r="E16" s="4">
        <v>0.25729999999999997</v>
      </c>
    </row>
    <row r="17" spans="1:5" ht="15" customHeight="1" x14ac:dyDescent="0.15">
      <c r="A17" s="3" t="s">
        <v>6</v>
      </c>
      <c r="B17" s="3" t="s">
        <v>124</v>
      </c>
      <c r="C17" s="3" t="s">
        <v>113</v>
      </c>
      <c r="D17" s="3" t="s">
        <v>51</v>
      </c>
      <c r="E17" s="4">
        <v>0.13519999999999999</v>
      </c>
    </row>
    <row r="18" spans="1:5" ht="15" customHeight="1" x14ac:dyDescent="0.15">
      <c r="A18" s="3" t="s">
        <v>6</v>
      </c>
      <c r="B18" s="3" t="s">
        <v>125</v>
      </c>
      <c r="C18" s="3" t="s">
        <v>113</v>
      </c>
      <c r="D18" s="3" t="s">
        <v>62</v>
      </c>
      <c r="E18" s="4">
        <v>1.7122999999999999</v>
      </c>
    </row>
    <row r="19" spans="1:5" ht="15" customHeight="1" x14ac:dyDescent="0.15">
      <c r="A19" s="3" t="s">
        <v>6</v>
      </c>
      <c r="B19" s="3" t="s">
        <v>126</v>
      </c>
      <c r="C19" s="3" t="s">
        <v>113</v>
      </c>
      <c r="D19" s="3" t="s">
        <v>73</v>
      </c>
      <c r="E19" s="4">
        <v>0.70820000000000005</v>
      </c>
    </row>
    <row r="20" spans="1:5" ht="15" customHeight="1" x14ac:dyDescent="0.15">
      <c r="A20" s="3" t="s">
        <v>6</v>
      </c>
      <c r="B20" s="3" t="s">
        <v>127</v>
      </c>
      <c r="C20" s="3" t="s">
        <v>113</v>
      </c>
      <c r="D20" s="3" t="s">
        <v>84</v>
      </c>
      <c r="E20" s="4">
        <v>0.22739999999999999</v>
      </c>
    </row>
    <row r="21" spans="1:5" ht="15" customHeight="1" x14ac:dyDescent="0.15">
      <c r="A21" s="3" t="s">
        <v>6</v>
      </c>
      <c r="B21" s="3" t="s">
        <v>128</v>
      </c>
      <c r="C21" s="3" t="s">
        <v>113</v>
      </c>
      <c r="D21" s="3" t="s">
        <v>95</v>
      </c>
      <c r="E21" s="4">
        <v>0.12520000000000001</v>
      </c>
    </row>
    <row r="22" spans="1:5" ht="15" customHeight="1" x14ac:dyDescent="0.15">
      <c r="A22" s="3" t="s">
        <v>6</v>
      </c>
      <c r="B22" s="3" t="s">
        <v>129</v>
      </c>
      <c r="C22" s="3" t="s">
        <v>113</v>
      </c>
      <c r="D22" s="3" t="s">
        <v>19</v>
      </c>
      <c r="E22" s="6">
        <v>0.13900000000000001</v>
      </c>
    </row>
    <row r="23" spans="1:5" ht="15" customHeight="1" x14ac:dyDescent="0.15">
      <c r="A23" s="3" t="s">
        <v>6</v>
      </c>
      <c r="B23" s="3" t="s">
        <v>130</v>
      </c>
      <c r="C23" s="3" t="s">
        <v>113</v>
      </c>
      <c r="D23" s="3" t="s">
        <v>30</v>
      </c>
      <c r="E23" s="4">
        <v>0.19769999999999999</v>
      </c>
    </row>
    <row r="24" spans="1:5" ht="15" customHeight="1" x14ac:dyDescent="0.15">
      <c r="A24" s="3" t="s">
        <v>6</v>
      </c>
      <c r="B24" s="3" t="s">
        <v>131</v>
      </c>
      <c r="C24" s="3" t="s">
        <v>113</v>
      </c>
      <c r="D24" s="3" t="s">
        <v>41</v>
      </c>
      <c r="E24" s="4">
        <v>0.15490000000000001</v>
      </c>
    </row>
    <row r="25" spans="1:5" ht="15" customHeight="1" x14ac:dyDescent="0.15">
      <c r="A25" s="3" t="s">
        <v>6</v>
      </c>
      <c r="B25" s="3" t="s">
        <v>132</v>
      </c>
      <c r="C25" s="3" t="s">
        <v>113</v>
      </c>
      <c r="D25" s="3" t="s">
        <v>52</v>
      </c>
      <c r="E25" s="4">
        <v>0.1236</v>
      </c>
    </row>
    <row r="26" spans="1:5" ht="15" customHeight="1" x14ac:dyDescent="0.15">
      <c r="A26" s="3" t="s">
        <v>6</v>
      </c>
      <c r="B26" s="3" t="s">
        <v>133</v>
      </c>
      <c r="C26" s="3" t="s">
        <v>113</v>
      </c>
      <c r="D26" s="3" t="s">
        <v>63</v>
      </c>
      <c r="E26" s="4">
        <v>0.98619999999999997</v>
      </c>
    </row>
    <row r="27" spans="1:5" ht="15" customHeight="1" x14ac:dyDescent="0.15">
      <c r="A27" s="3" t="s">
        <v>6</v>
      </c>
      <c r="B27" s="3" t="s">
        <v>134</v>
      </c>
      <c r="C27" s="3" t="s">
        <v>113</v>
      </c>
      <c r="D27" s="3" t="s">
        <v>74</v>
      </c>
      <c r="E27" s="4">
        <v>0.2954</v>
      </c>
    </row>
    <row r="28" spans="1:5" ht="15" customHeight="1" x14ac:dyDescent="0.15">
      <c r="A28" s="3" t="s">
        <v>6</v>
      </c>
      <c r="B28" s="3" t="s">
        <v>135</v>
      </c>
      <c r="C28" s="3" t="s">
        <v>113</v>
      </c>
      <c r="D28" s="3" t="s">
        <v>85</v>
      </c>
      <c r="E28" s="4">
        <v>0.13289999999999999</v>
      </c>
    </row>
    <row r="29" spans="1:5" ht="15" customHeight="1" x14ac:dyDescent="0.15">
      <c r="A29" s="3" t="s">
        <v>6</v>
      </c>
      <c r="B29" s="3" t="s">
        <v>136</v>
      </c>
      <c r="C29" s="3" t="s">
        <v>113</v>
      </c>
      <c r="D29" s="3" t="s">
        <v>96</v>
      </c>
      <c r="E29" s="4">
        <v>0.11749999999999999</v>
      </c>
    </row>
    <row r="30" spans="1:5" ht="15" customHeight="1" x14ac:dyDescent="0.15">
      <c r="A30" s="3" t="s">
        <v>6</v>
      </c>
      <c r="B30" s="3" t="s">
        <v>137</v>
      </c>
      <c r="C30" s="3" t="s">
        <v>113</v>
      </c>
      <c r="D30" s="3" t="s">
        <v>20</v>
      </c>
      <c r="E30" s="4">
        <v>0.13639999999999999</v>
      </c>
    </row>
    <row r="31" spans="1:5" ht="13" x14ac:dyDescent="0.15">
      <c r="A31" s="3" t="s">
        <v>6</v>
      </c>
      <c r="B31" s="3" t="s">
        <v>138</v>
      </c>
      <c r="C31" s="3" t="s">
        <v>113</v>
      </c>
      <c r="D31" s="3" t="s">
        <v>31</v>
      </c>
      <c r="E31" s="4">
        <v>0.18629999999999999</v>
      </c>
    </row>
    <row r="32" spans="1:5" ht="13" x14ac:dyDescent="0.15">
      <c r="A32" s="3" t="s">
        <v>6</v>
      </c>
      <c r="B32" s="3" t="s">
        <v>139</v>
      </c>
      <c r="C32" s="3" t="s">
        <v>113</v>
      </c>
      <c r="D32" s="3" t="s">
        <v>42</v>
      </c>
      <c r="E32" s="4">
        <v>0.14580000000000001</v>
      </c>
    </row>
    <row r="33" spans="1:5" ht="13" x14ac:dyDescent="0.15">
      <c r="A33" s="3" t="s">
        <v>6</v>
      </c>
      <c r="B33" s="3" t="s">
        <v>140</v>
      </c>
      <c r="C33" s="3" t="s">
        <v>113</v>
      </c>
      <c r="D33" s="3" t="s">
        <v>53</v>
      </c>
      <c r="E33" s="4">
        <v>0.11219999999999999</v>
      </c>
    </row>
    <row r="34" spans="1:5" ht="13" x14ac:dyDescent="0.15">
      <c r="A34" s="3" t="s">
        <v>6</v>
      </c>
      <c r="B34" s="3" t="s">
        <v>141</v>
      </c>
      <c r="C34" s="3" t="s">
        <v>113</v>
      </c>
      <c r="D34" s="3" t="s">
        <v>64</v>
      </c>
      <c r="E34" s="4">
        <v>0.95050000000000001</v>
      </c>
    </row>
    <row r="35" spans="1:5" ht="13" x14ac:dyDescent="0.15">
      <c r="A35" s="3" t="s">
        <v>6</v>
      </c>
      <c r="B35" s="3" t="s">
        <v>142</v>
      </c>
      <c r="C35" s="3" t="s">
        <v>113</v>
      </c>
      <c r="D35" s="3" t="s">
        <v>75</v>
      </c>
      <c r="E35" s="6">
        <v>0.27300000000000002</v>
      </c>
    </row>
    <row r="36" spans="1:5" ht="13" x14ac:dyDescent="0.15">
      <c r="A36" s="3" t="s">
        <v>6</v>
      </c>
      <c r="B36" s="3" t="s">
        <v>143</v>
      </c>
      <c r="C36" s="3" t="s">
        <v>113</v>
      </c>
      <c r="D36" s="3" t="s">
        <v>86</v>
      </c>
      <c r="E36" s="4">
        <v>0.1217</v>
      </c>
    </row>
    <row r="37" spans="1:5" ht="13" x14ac:dyDescent="0.15">
      <c r="A37" s="3" t="s">
        <v>6</v>
      </c>
      <c r="B37" s="3" t="s">
        <v>144</v>
      </c>
      <c r="C37" s="3" t="s">
        <v>113</v>
      </c>
      <c r="D37" s="3" t="s">
        <v>97</v>
      </c>
      <c r="E37" s="4">
        <v>9.2899999999999996E-2</v>
      </c>
    </row>
    <row r="38" spans="1:5" ht="13" x14ac:dyDescent="0.15">
      <c r="A38" s="3" t="s">
        <v>6</v>
      </c>
      <c r="B38" s="3" t="s">
        <v>145</v>
      </c>
      <c r="C38" s="3" t="s">
        <v>113</v>
      </c>
      <c r="D38" s="3" t="s">
        <v>21</v>
      </c>
      <c r="E38" s="4">
        <v>0.63360000000000005</v>
      </c>
    </row>
    <row r="39" spans="1:5" ht="13" x14ac:dyDescent="0.15">
      <c r="A39" s="3" t="s">
        <v>6</v>
      </c>
      <c r="B39" s="3" t="s">
        <v>146</v>
      </c>
      <c r="C39" s="3" t="s">
        <v>113</v>
      </c>
      <c r="D39" s="3" t="s">
        <v>32</v>
      </c>
      <c r="E39" s="4">
        <v>0.30620000000000003</v>
      </c>
    </row>
    <row r="40" spans="1:5" ht="13" x14ac:dyDescent="0.15">
      <c r="A40" s="3" t="s">
        <v>6</v>
      </c>
      <c r="B40" s="3" t="s">
        <v>147</v>
      </c>
      <c r="C40" s="3" t="s">
        <v>113</v>
      </c>
      <c r="D40" s="3" t="s">
        <v>43</v>
      </c>
      <c r="E40" s="4">
        <v>0.2064</v>
      </c>
    </row>
    <row r="41" spans="1:5" ht="13" x14ac:dyDescent="0.15">
      <c r="A41" s="3" t="s">
        <v>6</v>
      </c>
      <c r="B41" s="3" t="s">
        <v>148</v>
      </c>
      <c r="C41" s="3" t="s">
        <v>113</v>
      </c>
      <c r="D41" s="3" t="s">
        <v>54</v>
      </c>
      <c r="E41" s="4">
        <v>0.16339999999999999</v>
      </c>
    </row>
    <row r="42" spans="1:5" ht="13" x14ac:dyDescent="0.15">
      <c r="A42" s="3" t="s">
        <v>6</v>
      </c>
      <c r="B42" s="3" t="s">
        <v>149</v>
      </c>
      <c r="C42" s="3" t="s">
        <v>113</v>
      </c>
      <c r="D42" s="3" t="s">
        <v>65</v>
      </c>
      <c r="E42" s="4">
        <v>0.16850000000000001</v>
      </c>
    </row>
    <row r="43" spans="1:5" ht="13" x14ac:dyDescent="0.15">
      <c r="A43" s="3" t="s">
        <v>6</v>
      </c>
      <c r="B43" s="3" t="s">
        <v>150</v>
      </c>
      <c r="C43" s="3" t="s">
        <v>113</v>
      </c>
      <c r="D43" s="3" t="s">
        <v>76</v>
      </c>
      <c r="E43" s="4">
        <v>8.7499999999999994E-2</v>
      </c>
    </row>
    <row r="44" spans="1:5" ht="13" x14ac:dyDescent="0.15">
      <c r="A44" s="3" t="s">
        <v>6</v>
      </c>
      <c r="B44" s="3" t="s">
        <v>151</v>
      </c>
      <c r="C44" s="3" t="s">
        <v>113</v>
      </c>
      <c r="D44" s="3" t="s">
        <v>87</v>
      </c>
      <c r="E44" s="4">
        <v>8.5099999999999995E-2</v>
      </c>
    </row>
    <row r="45" spans="1:5" ht="13" x14ac:dyDescent="0.15">
      <c r="A45" s="3" t="s">
        <v>6</v>
      </c>
      <c r="B45" s="3" t="s">
        <v>152</v>
      </c>
      <c r="C45" s="3" t="s">
        <v>113</v>
      </c>
      <c r="D45" s="3" t="s">
        <v>98</v>
      </c>
      <c r="E45" s="4">
        <v>0.10009999999999999</v>
      </c>
    </row>
    <row r="46" spans="1:5" ht="13" x14ac:dyDescent="0.15">
      <c r="A46" s="3" t="s">
        <v>6</v>
      </c>
      <c r="B46" s="3" t="s">
        <v>153</v>
      </c>
      <c r="C46" s="3" t="s">
        <v>113</v>
      </c>
      <c r="D46" s="3" t="s">
        <v>22</v>
      </c>
      <c r="E46" s="4">
        <v>0.76239999999999997</v>
      </c>
    </row>
    <row r="47" spans="1:5" ht="13" x14ac:dyDescent="0.15">
      <c r="A47" s="3" t="s">
        <v>6</v>
      </c>
      <c r="B47" s="3" t="s">
        <v>154</v>
      </c>
      <c r="C47" s="3" t="s">
        <v>113</v>
      </c>
      <c r="D47" s="3" t="s">
        <v>33</v>
      </c>
      <c r="E47" s="4">
        <v>0.35620000000000002</v>
      </c>
    </row>
    <row r="48" spans="1:5" ht="13" x14ac:dyDescent="0.15">
      <c r="A48" s="3" t="s">
        <v>6</v>
      </c>
      <c r="B48" s="3" t="s">
        <v>155</v>
      </c>
      <c r="C48" s="3" t="s">
        <v>113</v>
      </c>
      <c r="D48" s="3" t="s">
        <v>44</v>
      </c>
      <c r="E48" s="4">
        <v>0.2069</v>
      </c>
    </row>
    <row r="49" spans="1:5" ht="13" x14ac:dyDescent="0.15">
      <c r="A49" s="3" t="s">
        <v>6</v>
      </c>
      <c r="B49" s="3" t="s">
        <v>156</v>
      </c>
      <c r="C49" s="3" t="s">
        <v>113</v>
      </c>
      <c r="D49" s="3" t="s">
        <v>55</v>
      </c>
      <c r="E49" s="4">
        <v>0.14680000000000001</v>
      </c>
    </row>
    <row r="50" spans="1:5" ht="13" x14ac:dyDescent="0.15">
      <c r="A50" s="3" t="s">
        <v>6</v>
      </c>
      <c r="B50" s="3" t="s">
        <v>157</v>
      </c>
      <c r="C50" s="3" t="s">
        <v>113</v>
      </c>
      <c r="D50" s="3" t="s">
        <v>66</v>
      </c>
      <c r="E50" s="4">
        <v>0.25940000000000002</v>
      </c>
    </row>
    <row r="51" spans="1:5" ht="13" x14ac:dyDescent="0.15">
      <c r="A51" s="3" t="s">
        <v>6</v>
      </c>
      <c r="B51" s="3" t="s">
        <v>158</v>
      </c>
      <c r="C51" s="3" t="s">
        <v>113</v>
      </c>
      <c r="D51" s="3" t="s">
        <v>77</v>
      </c>
      <c r="E51" s="4">
        <v>9.3700000000000006E-2</v>
      </c>
    </row>
    <row r="52" spans="1:5" ht="13" x14ac:dyDescent="0.15">
      <c r="A52" s="3" t="s">
        <v>6</v>
      </c>
      <c r="B52" s="3" t="s">
        <v>159</v>
      </c>
      <c r="C52" s="3" t="s">
        <v>113</v>
      </c>
      <c r="D52" s="3" t="s">
        <v>88</v>
      </c>
      <c r="E52" s="4">
        <v>9.1200000000000003E-2</v>
      </c>
    </row>
    <row r="53" spans="1:5" ht="13" x14ac:dyDescent="0.15">
      <c r="A53" s="3" t="s">
        <v>6</v>
      </c>
      <c r="B53" s="3" t="s">
        <v>160</v>
      </c>
      <c r="C53" s="3" t="s">
        <v>113</v>
      </c>
      <c r="D53" s="3" t="s">
        <v>99</v>
      </c>
      <c r="E53" s="4">
        <v>7.7200000000000005E-2</v>
      </c>
    </row>
    <row r="54" spans="1:5" ht="13" x14ac:dyDescent="0.15">
      <c r="A54" s="3" t="s">
        <v>6</v>
      </c>
      <c r="B54" s="3" t="s">
        <v>161</v>
      </c>
      <c r="C54" s="3" t="s">
        <v>113</v>
      </c>
      <c r="D54" s="3" t="s">
        <v>23</v>
      </c>
      <c r="E54" s="6">
        <v>0.441</v>
      </c>
    </row>
    <row r="55" spans="1:5" ht="13" x14ac:dyDescent="0.15">
      <c r="A55" s="3" t="s">
        <v>6</v>
      </c>
      <c r="B55" s="3" t="s">
        <v>162</v>
      </c>
      <c r="C55" s="3" t="s">
        <v>113</v>
      </c>
      <c r="D55" s="3" t="s">
        <v>34</v>
      </c>
      <c r="E55" s="4">
        <v>0.39329999999999998</v>
      </c>
    </row>
    <row r="56" spans="1:5" ht="13" x14ac:dyDescent="0.15">
      <c r="A56" s="3" t="s">
        <v>6</v>
      </c>
      <c r="B56" s="3" t="s">
        <v>163</v>
      </c>
      <c r="C56" s="3" t="s">
        <v>113</v>
      </c>
      <c r="D56" s="3" t="s">
        <v>45</v>
      </c>
      <c r="E56" s="4">
        <v>0.17649999999999999</v>
      </c>
    </row>
    <row r="57" spans="1:5" ht="13" x14ac:dyDescent="0.15">
      <c r="A57" s="3" t="s">
        <v>6</v>
      </c>
      <c r="B57" s="3" t="s">
        <v>164</v>
      </c>
      <c r="C57" s="3" t="s">
        <v>113</v>
      </c>
      <c r="D57" s="3" t="s">
        <v>56</v>
      </c>
      <c r="E57" s="4">
        <v>0.13270000000000001</v>
      </c>
    </row>
    <row r="58" spans="1:5" ht="13" x14ac:dyDescent="0.15">
      <c r="A58" s="3" t="s">
        <v>6</v>
      </c>
      <c r="B58" s="3" t="s">
        <v>165</v>
      </c>
      <c r="C58" s="3" t="s">
        <v>113</v>
      </c>
      <c r="D58" s="3" t="s">
        <v>67</v>
      </c>
      <c r="E58" s="4">
        <v>1.9887999999999999</v>
      </c>
    </row>
    <row r="59" spans="1:5" ht="13" x14ac:dyDescent="0.15">
      <c r="A59" s="3" t="s">
        <v>6</v>
      </c>
      <c r="B59" s="3" t="s">
        <v>166</v>
      </c>
      <c r="C59" s="3" t="s">
        <v>113</v>
      </c>
      <c r="D59" s="3" t="s">
        <v>78</v>
      </c>
      <c r="E59" s="4">
        <v>0.94710000000000005</v>
      </c>
    </row>
    <row r="60" spans="1:5" ht="13" x14ac:dyDescent="0.15">
      <c r="A60" s="3" t="s">
        <v>6</v>
      </c>
      <c r="B60" s="3" t="s">
        <v>167</v>
      </c>
      <c r="C60" s="3" t="s">
        <v>113</v>
      </c>
      <c r="D60" s="3" t="s">
        <v>89</v>
      </c>
      <c r="E60" s="4">
        <v>0.2954</v>
      </c>
    </row>
    <row r="61" spans="1:5" ht="13" x14ac:dyDescent="0.15">
      <c r="A61" s="3" t="s">
        <v>6</v>
      </c>
      <c r="B61" s="3" t="s">
        <v>168</v>
      </c>
      <c r="C61" s="3" t="s">
        <v>113</v>
      </c>
      <c r="D61" s="3" t="s">
        <v>100</v>
      </c>
      <c r="E61" s="4">
        <v>0.1179</v>
      </c>
    </row>
    <row r="62" spans="1:5" ht="13" x14ac:dyDescent="0.15">
      <c r="A62" s="3" t="s">
        <v>6</v>
      </c>
      <c r="B62" s="3" t="s">
        <v>169</v>
      </c>
      <c r="C62" s="3" t="s">
        <v>113</v>
      </c>
      <c r="D62" s="3" t="s">
        <v>24</v>
      </c>
      <c r="E62" s="4">
        <v>0.40329999999999999</v>
      </c>
    </row>
    <row r="63" spans="1:5" ht="13" x14ac:dyDescent="0.15">
      <c r="A63" s="3" t="s">
        <v>6</v>
      </c>
      <c r="B63" s="3" t="s">
        <v>170</v>
      </c>
      <c r="C63" s="3" t="s">
        <v>113</v>
      </c>
      <c r="D63" s="3" t="s">
        <v>35</v>
      </c>
      <c r="E63" s="4">
        <v>0.36840000000000001</v>
      </c>
    </row>
    <row r="64" spans="1:5" ht="13" x14ac:dyDescent="0.15">
      <c r="A64" s="3" t="s">
        <v>6</v>
      </c>
      <c r="B64" s="3" t="s">
        <v>171</v>
      </c>
      <c r="C64" s="3" t="s">
        <v>113</v>
      </c>
      <c r="D64" s="3" t="s">
        <v>46</v>
      </c>
      <c r="E64" s="4">
        <v>0.23519999999999999</v>
      </c>
    </row>
    <row r="65" spans="1:5" ht="13" x14ac:dyDescent="0.15">
      <c r="A65" s="3" t="s">
        <v>6</v>
      </c>
      <c r="B65" s="3" t="s">
        <v>172</v>
      </c>
      <c r="C65" s="3" t="s">
        <v>113</v>
      </c>
      <c r="D65" s="3" t="s">
        <v>57</v>
      </c>
      <c r="E65" s="4">
        <v>0.12239999999999999</v>
      </c>
    </row>
    <row r="66" spans="1:5" ht="13" x14ac:dyDescent="0.15">
      <c r="A66" s="3" t="s">
        <v>6</v>
      </c>
      <c r="B66" s="3" t="s">
        <v>173</v>
      </c>
      <c r="C66" s="3" t="s">
        <v>113</v>
      </c>
      <c r="D66" s="3" t="s">
        <v>68</v>
      </c>
      <c r="E66" s="4">
        <v>1.9192</v>
      </c>
    </row>
    <row r="67" spans="1:5" ht="13" x14ac:dyDescent="0.15">
      <c r="A67" s="3" t="s">
        <v>6</v>
      </c>
      <c r="B67" s="3" t="s">
        <v>174</v>
      </c>
      <c r="C67" s="3" t="s">
        <v>113</v>
      </c>
      <c r="D67" s="3" t="s">
        <v>79</v>
      </c>
      <c r="E67" s="4">
        <v>0.97560000000000002</v>
      </c>
    </row>
    <row r="68" spans="1:5" ht="13" x14ac:dyDescent="0.15">
      <c r="A68" s="3" t="s">
        <v>6</v>
      </c>
      <c r="B68" s="3" t="s">
        <v>175</v>
      </c>
      <c r="C68" s="3" t="s">
        <v>113</v>
      </c>
      <c r="D68" s="3" t="s">
        <v>90</v>
      </c>
      <c r="E68" s="4">
        <v>0.29449999999999998</v>
      </c>
    </row>
    <row r="69" spans="1:5" ht="13" x14ac:dyDescent="0.15">
      <c r="A69" s="3" t="s">
        <v>6</v>
      </c>
      <c r="B69" s="3" t="s">
        <v>176</v>
      </c>
      <c r="C69" s="3" t="s">
        <v>113</v>
      </c>
      <c r="D69" s="3" t="s">
        <v>101</v>
      </c>
      <c r="E69" s="4">
        <v>9.7199999999999995E-2</v>
      </c>
    </row>
    <row r="70" spans="1:5" ht="13" x14ac:dyDescent="0.15">
      <c r="A70" s="3" t="s">
        <v>6</v>
      </c>
      <c r="B70" s="3" t="s">
        <v>177</v>
      </c>
      <c r="C70" s="3" t="s">
        <v>113</v>
      </c>
      <c r="D70" s="3" t="s">
        <v>25</v>
      </c>
      <c r="E70" s="4">
        <v>0.67889999999999995</v>
      </c>
    </row>
    <row r="71" spans="1:5" ht="13" x14ac:dyDescent="0.15">
      <c r="A71" s="3" t="s">
        <v>6</v>
      </c>
      <c r="B71" s="3" t="s">
        <v>178</v>
      </c>
      <c r="C71" s="3" t="s">
        <v>113</v>
      </c>
      <c r="D71" s="3" t="s">
        <v>36</v>
      </c>
      <c r="E71" s="4">
        <v>0.43240000000000001</v>
      </c>
    </row>
    <row r="72" spans="1:5" ht="13" x14ac:dyDescent="0.15">
      <c r="A72" s="3" t="s">
        <v>6</v>
      </c>
      <c r="B72" s="3" t="s">
        <v>179</v>
      </c>
      <c r="C72" s="3" t="s">
        <v>113</v>
      </c>
      <c r="D72" s="3" t="s">
        <v>47</v>
      </c>
      <c r="E72" s="4">
        <v>0.19969999999999999</v>
      </c>
    </row>
    <row r="73" spans="1:5" ht="13" x14ac:dyDescent="0.15">
      <c r="A73" s="3" t="s">
        <v>6</v>
      </c>
      <c r="B73" s="3" t="s">
        <v>180</v>
      </c>
      <c r="C73" s="3" t="s">
        <v>113</v>
      </c>
      <c r="D73" s="3" t="s">
        <v>58</v>
      </c>
      <c r="E73" s="4">
        <v>0.1449</v>
      </c>
    </row>
    <row r="74" spans="1:5" ht="13" x14ac:dyDescent="0.15">
      <c r="A74" s="3" t="s">
        <v>6</v>
      </c>
      <c r="B74" s="3" t="s">
        <v>181</v>
      </c>
      <c r="C74" s="3" t="s">
        <v>113</v>
      </c>
      <c r="D74" s="3" t="s">
        <v>69</v>
      </c>
      <c r="E74" s="4">
        <v>2.5175000000000001</v>
      </c>
    </row>
    <row r="75" spans="1:5" ht="13" x14ac:dyDescent="0.15">
      <c r="A75" s="3" t="s">
        <v>6</v>
      </c>
      <c r="B75" s="3" t="s">
        <v>182</v>
      </c>
      <c r="C75" s="3" t="s">
        <v>113</v>
      </c>
      <c r="D75" s="3" t="s">
        <v>80</v>
      </c>
      <c r="E75" s="4">
        <v>2.0855000000000001</v>
      </c>
    </row>
    <row r="76" spans="1:5" ht="13" x14ac:dyDescent="0.15">
      <c r="A76" s="3" t="s">
        <v>6</v>
      </c>
      <c r="B76" s="3" t="s">
        <v>183</v>
      </c>
      <c r="C76" s="3" t="s">
        <v>113</v>
      </c>
      <c r="D76" s="3" t="s">
        <v>91</v>
      </c>
      <c r="E76" s="5">
        <v>0.92</v>
      </c>
    </row>
    <row r="77" spans="1:5" ht="13" x14ac:dyDescent="0.15">
      <c r="A77" s="3" t="s">
        <v>6</v>
      </c>
      <c r="B77" s="3" t="s">
        <v>184</v>
      </c>
      <c r="C77" s="3" t="s">
        <v>113</v>
      </c>
      <c r="D77" s="3" t="s">
        <v>102</v>
      </c>
      <c r="E77" s="4">
        <v>0.2492</v>
      </c>
    </row>
    <row r="78" spans="1:5" ht="13" x14ac:dyDescent="0.15">
      <c r="A78" s="3" t="s">
        <v>6</v>
      </c>
      <c r="B78" s="3" t="s">
        <v>185</v>
      </c>
      <c r="C78" s="3" t="s">
        <v>113</v>
      </c>
      <c r="D78" s="3" t="s">
        <v>26</v>
      </c>
      <c r="E78" s="4">
        <v>0.68610000000000004</v>
      </c>
    </row>
    <row r="79" spans="1:5" ht="13" x14ac:dyDescent="0.15">
      <c r="A79" s="3" t="s">
        <v>6</v>
      </c>
      <c r="B79" s="3" t="s">
        <v>186</v>
      </c>
      <c r="C79" s="3" t="s">
        <v>113</v>
      </c>
      <c r="D79" s="3" t="s">
        <v>37</v>
      </c>
      <c r="E79" s="4">
        <v>0.2782</v>
      </c>
    </row>
    <row r="80" spans="1:5" ht="13" x14ac:dyDescent="0.15">
      <c r="A80" s="3" t="s">
        <v>6</v>
      </c>
      <c r="B80" s="3" t="s">
        <v>187</v>
      </c>
      <c r="C80" s="3" t="s">
        <v>113</v>
      </c>
      <c r="D80" s="3" t="s">
        <v>48</v>
      </c>
      <c r="E80" s="4">
        <v>0.11269999999999999</v>
      </c>
    </row>
    <row r="81" spans="1:5" ht="13" x14ac:dyDescent="0.15">
      <c r="A81" s="3" t="s">
        <v>6</v>
      </c>
      <c r="B81" s="3" t="s">
        <v>188</v>
      </c>
      <c r="C81" s="3" t="s">
        <v>113</v>
      </c>
      <c r="D81" s="3" t="s">
        <v>59</v>
      </c>
      <c r="E81" s="4">
        <v>0.1928</v>
      </c>
    </row>
    <row r="82" spans="1:5" ht="13" x14ac:dyDescent="0.15">
      <c r="A82" s="3" t="s">
        <v>6</v>
      </c>
      <c r="B82" s="3" t="s">
        <v>189</v>
      </c>
      <c r="C82" s="3" t="s">
        <v>113</v>
      </c>
      <c r="D82" s="3" t="s">
        <v>70</v>
      </c>
      <c r="E82" s="4">
        <v>2.6570999999999998</v>
      </c>
    </row>
    <row r="83" spans="1:5" ht="13" x14ac:dyDescent="0.15">
      <c r="A83" s="3" t="s">
        <v>6</v>
      </c>
      <c r="B83" s="3" t="s">
        <v>190</v>
      </c>
      <c r="C83" s="3" t="s">
        <v>113</v>
      </c>
      <c r="D83" s="3" t="s">
        <v>81</v>
      </c>
      <c r="E83" s="6">
        <v>1.9410000000000001</v>
      </c>
    </row>
    <row r="84" spans="1:5" ht="13" x14ac:dyDescent="0.15">
      <c r="A84" s="3" t="s">
        <v>6</v>
      </c>
      <c r="B84" s="3" t="s">
        <v>191</v>
      </c>
      <c r="C84" s="3" t="s">
        <v>113</v>
      </c>
      <c r="D84" s="3" t="s">
        <v>92</v>
      </c>
      <c r="E84" s="4">
        <v>0.89570000000000005</v>
      </c>
    </row>
    <row r="85" spans="1:5" ht="13" x14ac:dyDescent="0.15">
      <c r="A85" s="3" t="s">
        <v>6</v>
      </c>
      <c r="B85" s="3" t="s">
        <v>192</v>
      </c>
      <c r="C85" s="3" t="s">
        <v>113</v>
      </c>
      <c r="D85" s="3" t="s">
        <v>103</v>
      </c>
      <c r="E85" s="4">
        <v>0.27360000000000001</v>
      </c>
    </row>
    <row r="86" spans="1:5" ht="13" x14ac:dyDescent="0.15">
      <c r="A86" s="3" t="s">
        <v>6</v>
      </c>
      <c r="B86" s="3" t="s">
        <v>193</v>
      </c>
      <c r="C86" s="3" t="s">
        <v>113</v>
      </c>
      <c r="D86" s="3" t="s">
        <v>27</v>
      </c>
      <c r="E86" s="4">
        <v>2.8807999999999998</v>
      </c>
    </row>
    <row r="87" spans="1:5" ht="13" x14ac:dyDescent="0.15">
      <c r="A87" s="3" t="s">
        <v>6</v>
      </c>
      <c r="B87" s="3" t="s">
        <v>194</v>
      </c>
      <c r="C87" s="3" t="s">
        <v>113</v>
      </c>
      <c r="D87" s="3" t="s">
        <v>38</v>
      </c>
      <c r="E87" s="6">
        <v>2.3319999999999999</v>
      </c>
    </row>
    <row r="88" spans="1:5" ht="13" x14ac:dyDescent="0.15">
      <c r="A88" s="3" t="s">
        <v>6</v>
      </c>
      <c r="B88" s="3" t="s">
        <v>195</v>
      </c>
      <c r="C88" s="3" t="s">
        <v>113</v>
      </c>
      <c r="D88" s="3" t="s">
        <v>49</v>
      </c>
      <c r="E88" s="4">
        <v>2.0575999999999999</v>
      </c>
    </row>
    <row r="89" spans="1:5" ht="13" x14ac:dyDescent="0.15">
      <c r="A89" s="3" t="s">
        <v>6</v>
      </c>
      <c r="B89" s="3" t="s">
        <v>196</v>
      </c>
      <c r="C89" s="3" t="s">
        <v>113</v>
      </c>
      <c r="D89" s="3" t="s">
        <v>60</v>
      </c>
      <c r="E89" s="4">
        <v>0.99350000000000005</v>
      </c>
    </row>
    <row r="90" spans="1:5" ht="13" x14ac:dyDescent="0.15">
      <c r="A90" s="3" t="s">
        <v>6</v>
      </c>
      <c r="B90" s="3" t="s">
        <v>197</v>
      </c>
      <c r="C90" s="3" t="s">
        <v>113</v>
      </c>
      <c r="D90" s="3" t="s">
        <v>71</v>
      </c>
      <c r="E90" s="4">
        <v>0.30409999999999998</v>
      </c>
    </row>
    <row r="91" spans="1:5" ht="13" x14ac:dyDescent="0.15">
      <c r="A91" s="3" t="s">
        <v>6</v>
      </c>
      <c r="B91" s="3" t="s">
        <v>198</v>
      </c>
      <c r="C91" s="3" t="s">
        <v>113</v>
      </c>
      <c r="D91" s="3" t="s">
        <v>82</v>
      </c>
      <c r="E91" s="6">
        <v>0.11600000000000001</v>
      </c>
    </row>
    <row r="92" spans="1:5" ht="13" x14ac:dyDescent="0.15">
      <c r="A92" s="3" t="s">
        <v>6</v>
      </c>
      <c r="B92" s="3" t="s">
        <v>199</v>
      </c>
      <c r="C92" s="3" t="s">
        <v>113</v>
      </c>
      <c r="D92" s="3" t="s">
        <v>93</v>
      </c>
      <c r="E92" s="4">
        <v>7.3099999999999998E-2</v>
      </c>
    </row>
    <row r="93" spans="1:5" ht="13" x14ac:dyDescent="0.15">
      <c r="A93" s="3" t="s">
        <v>6</v>
      </c>
      <c r="B93" s="3" t="s">
        <v>200</v>
      </c>
      <c r="C93" s="3" t="s">
        <v>113</v>
      </c>
      <c r="D93" s="3" t="s">
        <v>104</v>
      </c>
      <c r="E93" s="4">
        <v>5.6800000000000003E-2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 information" enableFormatConditionsCalculation="0"/>
  <dimension ref="A1:E5"/>
  <sheetViews>
    <sheetView workbookViewId="0"/>
  </sheetViews>
  <sheetFormatPr baseColWidth="10" defaultColWidth="9.1640625" defaultRowHeight="15" customHeight="1" x14ac:dyDescent="0.15"/>
  <sheetData>
    <row r="1" spans="1:5" ht="15" customHeight="1" x14ac:dyDescent="0.15">
      <c r="A1" t="s">
        <v>201</v>
      </c>
    </row>
    <row r="3" spans="1:5" ht="15" customHeight="1" x14ac:dyDescent="0.15">
      <c r="B3" t="s">
        <v>202</v>
      </c>
      <c r="E3" t="s">
        <v>203</v>
      </c>
    </row>
    <row r="4" spans="1:5" ht="15" customHeight="1" x14ac:dyDescent="0.15">
      <c r="B4" t="s">
        <v>204</v>
      </c>
      <c r="E4" t="s">
        <v>205</v>
      </c>
    </row>
    <row r="5" spans="1:5" ht="15" customHeight="1" x14ac:dyDescent="0.15">
      <c r="A5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ession information" enableFormatConditionsCalculation="0"/>
  <dimension ref="A1:E8"/>
  <sheetViews>
    <sheetView workbookViewId="0"/>
  </sheetViews>
  <sheetFormatPr baseColWidth="10" defaultColWidth="9.1640625" defaultRowHeight="15" customHeight="1" x14ac:dyDescent="0.15"/>
  <cols>
    <col min="1" max="1" width="19.33203125" customWidth="1"/>
    <col min="2" max="2" width="16.5" customWidth="1"/>
    <col min="4" max="4" width="2" customWidth="1"/>
    <col min="5" max="5" width="50.5" customWidth="1"/>
  </cols>
  <sheetData>
    <row r="1" spans="1:5" ht="15" customHeight="1" x14ac:dyDescent="0.15">
      <c r="A1" t="s">
        <v>206</v>
      </c>
    </row>
    <row r="3" spans="1:5" ht="15" customHeight="1" x14ac:dyDescent="0.15">
      <c r="B3" t="s">
        <v>207</v>
      </c>
      <c r="E3" t="s">
        <v>1</v>
      </c>
    </row>
    <row r="4" spans="1:5" ht="15" customHeight="1" x14ac:dyDescent="0.15">
      <c r="B4" t="s">
        <v>208</v>
      </c>
    </row>
    <row r="5" spans="1:5" ht="15" customHeight="1" x14ac:dyDescent="0.15">
      <c r="B5" t="s">
        <v>202</v>
      </c>
      <c r="E5" t="s">
        <v>209</v>
      </c>
    </row>
    <row r="6" spans="1:5" ht="15" customHeight="1" x14ac:dyDescent="0.15">
      <c r="B6" t="s">
        <v>210</v>
      </c>
      <c r="E6" t="s">
        <v>2</v>
      </c>
    </row>
    <row r="7" spans="1:5" ht="15" customHeight="1" x14ac:dyDescent="0.15">
      <c r="B7" t="s">
        <v>211</v>
      </c>
      <c r="E7" t="s">
        <v>212</v>
      </c>
    </row>
    <row r="8" spans="1:5" ht="15" customHeight="1" x14ac:dyDescent="0.15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strument information" enableFormatConditionsCalculation="0"/>
  <dimension ref="A1:E18"/>
  <sheetViews>
    <sheetView workbookViewId="0"/>
  </sheetViews>
  <sheetFormatPr baseColWidth="10" defaultColWidth="9.1640625" defaultRowHeight="15" customHeight="1" x14ac:dyDescent="0.15"/>
  <cols>
    <col min="1" max="1" width="21.5" customWidth="1"/>
    <col min="2" max="2" width="19.33203125" customWidth="1"/>
    <col min="3" max="3" width="22.33203125" customWidth="1"/>
    <col min="4" max="4" width="2" customWidth="1"/>
    <col min="5" max="5" width="32.33203125" customWidth="1"/>
  </cols>
  <sheetData>
    <row r="1" spans="1:5" ht="15" customHeight="1" x14ac:dyDescent="0.15">
      <c r="A1" t="s">
        <v>213</v>
      </c>
    </row>
    <row r="3" spans="1:5" ht="15" customHeight="1" x14ac:dyDescent="0.15">
      <c r="B3" t="s">
        <v>214</v>
      </c>
      <c r="E3" t="s">
        <v>215</v>
      </c>
    </row>
    <row r="4" spans="1:5" ht="15" customHeight="1" x14ac:dyDescent="0.15">
      <c r="B4" t="s">
        <v>216</v>
      </c>
      <c r="E4" t="s">
        <v>217</v>
      </c>
    </row>
    <row r="5" spans="1:5" ht="15" customHeight="1" x14ac:dyDescent="0.15">
      <c r="B5" t="s">
        <v>218</v>
      </c>
      <c r="E5" t="s">
        <v>219</v>
      </c>
    </row>
    <row r="7" spans="1:5" ht="15" customHeight="1" x14ac:dyDescent="0.15">
      <c r="B7" t="s">
        <v>220</v>
      </c>
    </row>
    <row r="9" spans="1:5" ht="15" customHeight="1" x14ac:dyDescent="0.15">
      <c r="C9" t="s">
        <v>221</v>
      </c>
      <c r="E9" t="s">
        <v>222</v>
      </c>
    </row>
    <row r="10" spans="1:5" ht="15" customHeight="1" x14ac:dyDescent="0.15">
      <c r="C10" t="s">
        <v>223</v>
      </c>
      <c r="E10" t="s">
        <v>224</v>
      </c>
    </row>
    <row r="11" spans="1:5" ht="15" customHeight="1" x14ac:dyDescent="0.15">
      <c r="C11" t="s">
        <v>225</v>
      </c>
      <c r="E11" t="s">
        <v>226</v>
      </c>
    </row>
    <row r="12" spans="1:5" ht="15" customHeight="1" x14ac:dyDescent="0.15">
      <c r="C12" t="s">
        <v>227</v>
      </c>
      <c r="E12" t="s">
        <v>228</v>
      </c>
    </row>
    <row r="14" spans="1:5" ht="15" customHeight="1" x14ac:dyDescent="0.15">
      <c r="C14" t="s">
        <v>229</v>
      </c>
      <c r="E14" t="s">
        <v>205</v>
      </c>
    </row>
    <row r="15" spans="1:5" ht="15" customHeight="1" x14ac:dyDescent="0.15">
      <c r="C15" t="s">
        <v>230</v>
      </c>
      <c r="E15" t="s">
        <v>231</v>
      </c>
    </row>
    <row r="16" spans="1:5" ht="15" customHeight="1" x14ac:dyDescent="0.15">
      <c r="C16" t="s">
        <v>232</v>
      </c>
      <c r="E16" t="s">
        <v>205</v>
      </c>
    </row>
    <row r="17" spans="3:5" ht="15" customHeight="1" x14ac:dyDescent="0.15">
      <c r="C17" t="s">
        <v>233</v>
      </c>
      <c r="E17" t="s">
        <v>205</v>
      </c>
    </row>
    <row r="18" spans="3:5" ht="15" customHeight="1" x14ac:dyDescent="0.15">
      <c r="C18" t="s">
        <v>234</v>
      </c>
      <c r="E18" t="s">
        <v>205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rotocol parameters" enableFormatConditionsCalculation="0"/>
  <dimension ref="A1:E12"/>
  <sheetViews>
    <sheetView workbookViewId="0"/>
  </sheetViews>
  <sheetFormatPr baseColWidth="10" defaultColWidth="9.1640625" defaultRowHeight="15" customHeight="1" x14ac:dyDescent="0.15"/>
  <cols>
    <col min="1" max="1" width="19.6640625" customWidth="1"/>
    <col min="2" max="2" width="29.1640625" customWidth="1"/>
    <col min="4" max="4" width="2" customWidth="1"/>
    <col min="5" max="5" width="5.33203125" customWidth="1"/>
  </cols>
  <sheetData>
    <row r="1" spans="1:5" ht="15" customHeight="1" x14ac:dyDescent="0.15">
      <c r="A1" t="s">
        <v>235</v>
      </c>
    </row>
    <row r="3" spans="1:5" ht="15" customHeight="1" x14ac:dyDescent="0.15">
      <c r="B3" t="s">
        <v>236</v>
      </c>
      <c r="E3" t="s">
        <v>237</v>
      </c>
    </row>
    <row r="4" spans="1:5" ht="15" customHeight="1" x14ac:dyDescent="0.15">
      <c r="B4" t="s">
        <v>238</v>
      </c>
      <c r="E4" t="s">
        <v>231</v>
      </c>
    </row>
    <row r="5" spans="1:5" ht="15" customHeight="1" x14ac:dyDescent="0.15">
      <c r="B5" t="s">
        <v>239</v>
      </c>
      <c r="E5" t="s">
        <v>231</v>
      </c>
    </row>
    <row r="7" spans="1:5" ht="15" customHeight="1" x14ac:dyDescent="0.15">
      <c r="A7" t="s">
        <v>4</v>
      </c>
    </row>
    <row r="9" spans="1:5" ht="15" customHeight="1" x14ac:dyDescent="0.15">
      <c r="B9" t="s">
        <v>240</v>
      </c>
      <c r="E9" t="s">
        <v>241</v>
      </c>
    </row>
    <row r="10" spans="1:5" ht="15" customHeight="1" x14ac:dyDescent="0.15">
      <c r="B10" t="s">
        <v>242</v>
      </c>
      <c r="E10" t="s">
        <v>231</v>
      </c>
    </row>
    <row r="11" spans="1:5" ht="15" customHeight="1" x14ac:dyDescent="0.15">
      <c r="B11" t="s">
        <v>243</v>
      </c>
      <c r="E11" t="s">
        <v>231</v>
      </c>
    </row>
    <row r="12" spans="1:5" ht="15" customHeight="1" x14ac:dyDescent="0.15">
      <c r="B12" t="s">
        <v>244</v>
      </c>
      <c r="E12" t="s">
        <v>245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un log" enableFormatConditionsCalculation="0"/>
  <dimension ref="A1:E11"/>
  <sheetViews>
    <sheetView workbookViewId="0"/>
  </sheetViews>
  <sheetFormatPr baseColWidth="10" defaultColWidth="9.1640625" defaultRowHeight="15" customHeight="1" x14ac:dyDescent="0.15"/>
  <cols>
    <col min="1" max="1" width="8.6640625" customWidth="1"/>
    <col min="2" max="2" width="21.33203125" customWidth="1"/>
    <col min="3" max="3" width="49.6640625" customWidth="1"/>
    <col min="4" max="4" width="11.83203125" customWidth="1"/>
  </cols>
  <sheetData>
    <row r="1" spans="1:5" ht="15" customHeight="1" x14ac:dyDescent="0.15">
      <c r="A1" t="s">
        <v>246</v>
      </c>
    </row>
    <row r="3" spans="1:5" ht="15" customHeight="1" x14ac:dyDescent="0.15">
      <c r="B3" s="7" t="s">
        <v>247</v>
      </c>
      <c r="C3" s="7" t="s">
        <v>248</v>
      </c>
      <c r="D3" s="7" t="s">
        <v>249</v>
      </c>
      <c r="E3" s="7"/>
    </row>
    <row r="4" spans="1:5" ht="15" customHeight="1" x14ac:dyDescent="0.15">
      <c r="B4" t="s">
        <v>2</v>
      </c>
      <c r="C4" t="s">
        <v>250</v>
      </c>
    </row>
    <row r="5" spans="1:5" ht="15" customHeight="1" x14ac:dyDescent="0.15">
      <c r="B5" t="s">
        <v>2</v>
      </c>
      <c r="C5" t="s">
        <v>251</v>
      </c>
      <c r="D5" t="s">
        <v>252</v>
      </c>
    </row>
    <row r="6" spans="1:5" ht="15" customHeight="1" x14ac:dyDescent="0.15">
      <c r="B6" t="s">
        <v>2</v>
      </c>
      <c r="C6" t="s">
        <v>253</v>
      </c>
    </row>
    <row r="7" spans="1:5" ht="15" customHeight="1" x14ac:dyDescent="0.15">
      <c r="B7" t="s">
        <v>254</v>
      </c>
      <c r="C7" t="s">
        <v>255</v>
      </c>
    </row>
    <row r="8" spans="1:5" ht="15" customHeight="1" x14ac:dyDescent="0.15">
      <c r="B8" t="s">
        <v>254</v>
      </c>
      <c r="C8" t="s">
        <v>251</v>
      </c>
      <c r="D8" t="s">
        <v>252</v>
      </c>
    </row>
    <row r="9" spans="1:5" ht="15" customHeight="1" x14ac:dyDescent="0.15">
      <c r="B9" t="s">
        <v>256</v>
      </c>
      <c r="C9" t="s">
        <v>251</v>
      </c>
      <c r="D9" t="s">
        <v>252</v>
      </c>
    </row>
    <row r="10" spans="1:5" ht="15" customHeight="1" x14ac:dyDescent="0.15">
      <c r="B10" t="s">
        <v>257</v>
      </c>
      <c r="C10" t="s">
        <v>258</v>
      </c>
    </row>
    <row r="11" spans="1:5" ht="15" customHeight="1" x14ac:dyDescent="0.15">
      <c r="A11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yout definitions" enableFormatConditionsCalculation="0"/>
  <dimension ref="A1:M33"/>
  <sheetViews>
    <sheetView workbookViewId="0"/>
  </sheetViews>
  <sheetFormatPr baseColWidth="10" defaultColWidth="9.1640625" defaultRowHeight="15" customHeight="1" x14ac:dyDescent="0.15"/>
  <sheetData>
    <row r="1" spans="1:13" ht="15" customHeight="1" x14ac:dyDescent="0.15">
      <c r="A1" t="s">
        <v>214</v>
      </c>
      <c r="B1" t="s">
        <v>6</v>
      </c>
    </row>
    <row r="2" spans="1:13" ht="15" customHeight="1" x14ac:dyDescent="0.15">
      <c r="A2" t="s">
        <v>259</v>
      </c>
      <c r="B2" t="s">
        <v>260</v>
      </c>
    </row>
    <row r="4" spans="1:13" ht="15" customHeight="1" x14ac:dyDescent="0.15">
      <c r="B4" s="8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  <c r="L4" s="8">
        <v>11</v>
      </c>
      <c r="M4" s="8">
        <v>12</v>
      </c>
    </row>
    <row r="5" spans="1:13" ht="15" customHeight="1" x14ac:dyDescent="0.15">
      <c r="A5" s="16" t="s">
        <v>8</v>
      </c>
      <c r="B5" s="9" t="s">
        <v>17</v>
      </c>
      <c r="C5" s="9" t="s">
        <v>18</v>
      </c>
      <c r="D5" s="9" t="s">
        <v>19</v>
      </c>
      <c r="E5" s="9" t="s">
        <v>20</v>
      </c>
      <c r="F5" s="9" t="s">
        <v>21</v>
      </c>
      <c r="G5" s="9" t="s">
        <v>22</v>
      </c>
      <c r="H5" s="9" t="s">
        <v>23</v>
      </c>
      <c r="I5" s="9" t="s">
        <v>24</v>
      </c>
      <c r="J5" s="9" t="s">
        <v>25</v>
      </c>
      <c r="K5" s="9" t="s">
        <v>26</v>
      </c>
      <c r="L5" s="17"/>
      <c r="M5" s="9" t="s">
        <v>27</v>
      </c>
    </row>
    <row r="6" spans="1:13" ht="15" customHeight="1" x14ac:dyDescent="0.15">
      <c r="A6" s="17"/>
      <c r="B6" s="10" t="s">
        <v>113</v>
      </c>
      <c r="C6" s="10" t="s">
        <v>113</v>
      </c>
      <c r="D6" s="10" t="s">
        <v>113</v>
      </c>
      <c r="E6" s="10" t="s">
        <v>113</v>
      </c>
      <c r="F6" s="10" t="s">
        <v>113</v>
      </c>
      <c r="G6" s="10" t="s">
        <v>113</v>
      </c>
      <c r="H6" s="10" t="s">
        <v>113</v>
      </c>
      <c r="I6" s="10" t="s">
        <v>113</v>
      </c>
      <c r="J6" s="10" t="s">
        <v>113</v>
      </c>
      <c r="K6" s="10" t="s">
        <v>113</v>
      </c>
      <c r="L6" s="17"/>
      <c r="M6" s="10" t="s">
        <v>113</v>
      </c>
    </row>
    <row r="7" spans="1:13" ht="15" customHeight="1" x14ac:dyDescent="0.15">
      <c r="A7" s="17"/>
      <c r="B7" s="11" t="s">
        <v>261</v>
      </c>
      <c r="C7" s="11" t="s">
        <v>261</v>
      </c>
      <c r="D7" s="11" t="s">
        <v>261</v>
      </c>
      <c r="E7" s="11" t="s">
        <v>261</v>
      </c>
      <c r="F7" s="11" t="s">
        <v>261</v>
      </c>
      <c r="G7" s="11" t="s">
        <v>261</v>
      </c>
      <c r="H7" s="11" t="s">
        <v>261</v>
      </c>
      <c r="I7" s="11" t="s">
        <v>261</v>
      </c>
      <c r="J7" s="11" t="s">
        <v>261</v>
      </c>
      <c r="K7" s="11" t="s">
        <v>261</v>
      </c>
      <c r="L7" s="17"/>
      <c r="M7" s="11" t="s">
        <v>261</v>
      </c>
    </row>
    <row r="8" spans="1:13" ht="15" customHeight="1" x14ac:dyDescent="0.15">
      <c r="A8" s="16" t="s">
        <v>9</v>
      </c>
      <c r="B8" s="9" t="s">
        <v>28</v>
      </c>
      <c r="C8" s="9" t="s">
        <v>29</v>
      </c>
      <c r="D8" s="9" t="s">
        <v>30</v>
      </c>
      <c r="E8" s="9" t="s">
        <v>31</v>
      </c>
      <c r="F8" s="9" t="s">
        <v>32</v>
      </c>
      <c r="G8" s="9" t="s">
        <v>33</v>
      </c>
      <c r="H8" s="9" t="s">
        <v>34</v>
      </c>
      <c r="I8" s="9" t="s">
        <v>35</v>
      </c>
      <c r="J8" s="9" t="s">
        <v>36</v>
      </c>
      <c r="K8" s="9" t="s">
        <v>37</v>
      </c>
      <c r="L8" s="17"/>
      <c r="M8" s="9" t="s">
        <v>38</v>
      </c>
    </row>
    <row r="9" spans="1:13" ht="15" customHeight="1" x14ac:dyDescent="0.15">
      <c r="A9" s="17"/>
      <c r="B9" s="10" t="s">
        <v>113</v>
      </c>
      <c r="C9" s="10" t="s">
        <v>113</v>
      </c>
      <c r="D9" s="10" t="s">
        <v>113</v>
      </c>
      <c r="E9" s="10" t="s">
        <v>113</v>
      </c>
      <c r="F9" s="10" t="s">
        <v>113</v>
      </c>
      <c r="G9" s="10" t="s">
        <v>113</v>
      </c>
      <c r="H9" s="10" t="s">
        <v>113</v>
      </c>
      <c r="I9" s="10" t="s">
        <v>113</v>
      </c>
      <c r="J9" s="10" t="s">
        <v>113</v>
      </c>
      <c r="K9" s="10" t="s">
        <v>113</v>
      </c>
      <c r="L9" s="17"/>
      <c r="M9" s="10" t="s">
        <v>113</v>
      </c>
    </row>
    <row r="10" spans="1:13" ht="15" customHeight="1" x14ac:dyDescent="0.15">
      <c r="A10" s="17"/>
      <c r="B10" s="11" t="s">
        <v>261</v>
      </c>
      <c r="C10" s="11" t="s">
        <v>261</v>
      </c>
      <c r="D10" s="11" t="s">
        <v>261</v>
      </c>
      <c r="E10" s="11" t="s">
        <v>261</v>
      </c>
      <c r="F10" s="11" t="s">
        <v>261</v>
      </c>
      <c r="G10" s="11" t="s">
        <v>261</v>
      </c>
      <c r="H10" s="11" t="s">
        <v>261</v>
      </c>
      <c r="I10" s="11" t="s">
        <v>261</v>
      </c>
      <c r="J10" s="11" t="s">
        <v>261</v>
      </c>
      <c r="K10" s="11" t="s">
        <v>261</v>
      </c>
      <c r="L10" s="17"/>
      <c r="M10" s="11" t="s">
        <v>261</v>
      </c>
    </row>
    <row r="11" spans="1:13" ht="15" customHeight="1" x14ac:dyDescent="0.15">
      <c r="A11" s="16" t="s">
        <v>10</v>
      </c>
      <c r="B11" s="9" t="s">
        <v>39</v>
      </c>
      <c r="C11" s="9" t="s">
        <v>40</v>
      </c>
      <c r="D11" s="9" t="s">
        <v>41</v>
      </c>
      <c r="E11" s="9" t="s">
        <v>42</v>
      </c>
      <c r="F11" s="9" t="s">
        <v>43</v>
      </c>
      <c r="G11" s="9" t="s">
        <v>44</v>
      </c>
      <c r="H11" s="9" t="s">
        <v>45</v>
      </c>
      <c r="I11" s="9" t="s">
        <v>46</v>
      </c>
      <c r="J11" s="9" t="s">
        <v>47</v>
      </c>
      <c r="K11" s="9" t="s">
        <v>48</v>
      </c>
      <c r="L11" s="17"/>
      <c r="M11" s="9" t="s">
        <v>49</v>
      </c>
    </row>
    <row r="12" spans="1:13" ht="15" customHeight="1" x14ac:dyDescent="0.15">
      <c r="A12" s="17"/>
      <c r="B12" s="10" t="s">
        <v>113</v>
      </c>
      <c r="C12" s="10" t="s">
        <v>113</v>
      </c>
      <c r="D12" s="10" t="s">
        <v>113</v>
      </c>
      <c r="E12" s="10" t="s">
        <v>113</v>
      </c>
      <c r="F12" s="10" t="s">
        <v>113</v>
      </c>
      <c r="G12" s="10" t="s">
        <v>113</v>
      </c>
      <c r="H12" s="10" t="s">
        <v>113</v>
      </c>
      <c r="I12" s="10" t="s">
        <v>113</v>
      </c>
      <c r="J12" s="10" t="s">
        <v>113</v>
      </c>
      <c r="K12" s="10" t="s">
        <v>113</v>
      </c>
      <c r="L12" s="17"/>
      <c r="M12" s="10" t="s">
        <v>113</v>
      </c>
    </row>
    <row r="13" spans="1:13" ht="15" customHeight="1" x14ac:dyDescent="0.15">
      <c r="A13" s="17"/>
      <c r="B13" s="11" t="s">
        <v>261</v>
      </c>
      <c r="C13" s="11" t="s">
        <v>261</v>
      </c>
      <c r="D13" s="11" t="s">
        <v>261</v>
      </c>
      <c r="E13" s="11" t="s">
        <v>261</v>
      </c>
      <c r="F13" s="11" t="s">
        <v>261</v>
      </c>
      <c r="G13" s="11" t="s">
        <v>261</v>
      </c>
      <c r="H13" s="11" t="s">
        <v>261</v>
      </c>
      <c r="I13" s="11" t="s">
        <v>261</v>
      </c>
      <c r="J13" s="11" t="s">
        <v>261</v>
      </c>
      <c r="K13" s="11" t="s">
        <v>261</v>
      </c>
      <c r="L13" s="17"/>
      <c r="M13" s="11" t="s">
        <v>261</v>
      </c>
    </row>
    <row r="14" spans="1:13" ht="15" customHeight="1" x14ac:dyDescent="0.15">
      <c r="A14" s="16" t="s">
        <v>11</v>
      </c>
      <c r="B14" s="9" t="s">
        <v>50</v>
      </c>
      <c r="C14" s="9" t="s">
        <v>51</v>
      </c>
      <c r="D14" s="9" t="s">
        <v>52</v>
      </c>
      <c r="E14" s="9" t="s">
        <v>53</v>
      </c>
      <c r="F14" s="9" t="s">
        <v>54</v>
      </c>
      <c r="G14" s="9" t="s">
        <v>55</v>
      </c>
      <c r="H14" s="9" t="s">
        <v>56</v>
      </c>
      <c r="I14" s="9" t="s">
        <v>57</v>
      </c>
      <c r="J14" s="9" t="s">
        <v>58</v>
      </c>
      <c r="K14" s="9" t="s">
        <v>59</v>
      </c>
      <c r="L14" s="17"/>
      <c r="M14" s="9" t="s">
        <v>60</v>
      </c>
    </row>
    <row r="15" spans="1:13" ht="15" customHeight="1" x14ac:dyDescent="0.15">
      <c r="A15" s="17"/>
      <c r="B15" s="10" t="s">
        <v>113</v>
      </c>
      <c r="C15" s="10" t="s">
        <v>113</v>
      </c>
      <c r="D15" s="10" t="s">
        <v>113</v>
      </c>
      <c r="E15" s="10" t="s">
        <v>113</v>
      </c>
      <c r="F15" s="10" t="s">
        <v>113</v>
      </c>
      <c r="G15" s="10" t="s">
        <v>113</v>
      </c>
      <c r="H15" s="10" t="s">
        <v>113</v>
      </c>
      <c r="I15" s="10" t="s">
        <v>113</v>
      </c>
      <c r="J15" s="10" t="s">
        <v>113</v>
      </c>
      <c r="K15" s="10" t="s">
        <v>113</v>
      </c>
      <c r="L15" s="17"/>
      <c r="M15" s="10" t="s">
        <v>113</v>
      </c>
    </row>
    <row r="16" spans="1:13" ht="15" customHeight="1" x14ac:dyDescent="0.15">
      <c r="A16" s="17"/>
      <c r="B16" s="11" t="s">
        <v>261</v>
      </c>
      <c r="C16" s="11" t="s">
        <v>261</v>
      </c>
      <c r="D16" s="11" t="s">
        <v>261</v>
      </c>
      <c r="E16" s="11" t="s">
        <v>261</v>
      </c>
      <c r="F16" s="11" t="s">
        <v>261</v>
      </c>
      <c r="G16" s="11" t="s">
        <v>261</v>
      </c>
      <c r="H16" s="11" t="s">
        <v>261</v>
      </c>
      <c r="I16" s="11" t="s">
        <v>261</v>
      </c>
      <c r="J16" s="11" t="s">
        <v>261</v>
      </c>
      <c r="K16" s="11" t="s">
        <v>261</v>
      </c>
      <c r="L16" s="17"/>
      <c r="M16" s="11" t="s">
        <v>261</v>
      </c>
    </row>
    <row r="17" spans="1:13" ht="15" customHeight="1" x14ac:dyDescent="0.15">
      <c r="A17" s="16" t="s">
        <v>12</v>
      </c>
      <c r="B17" s="9" t="s">
        <v>61</v>
      </c>
      <c r="C17" s="9" t="s">
        <v>62</v>
      </c>
      <c r="D17" s="9" t="s">
        <v>63</v>
      </c>
      <c r="E17" s="9" t="s">
        <v>64</v>
      </c>
      <c r="F17" s="9" t="s">
        <v>65</v>
      </c>
      <c r="G17" s="9" t="s">
        <v>66</v>
      </c>
      <c r="H17" s="9" t="s">
        <v>67</v>
      </c>
      <c r="I17" s="9" t="s">
        <v>68</v>
      </c>
      <c r="J17" s="9" t="s">
        <v>69</v>
      </c>
      <c r="K17" s="9" t="s">
        <v>70</v>
      </c>
      <c r="L17" s="17"/>
      <c r="M17" s="9" t="s">
        <v>71</v>
      </c>
    </row>
    <row r="18" spans="1:13" ht="15" customHeight="1" x14ac:dyDescent="0.15">
      <c r="A18" s="17"/>
      <c r="B18" s="10" t="s">
        <v>113</v>
      </c>
      <c r="C18" s="10" t="s">
        <v>113</v>
      </c>
      <c r="D18" s="10" t="s">
        <v>113</v>
      </c>
      <c r="E18" s="10" t="s">
        <v>113</v>
      </c>
      <c r="F18" s="10" t="s">
        <v>113</v>
      </c>
      <c r="G18" s="10" t="s">
        <v>113</v>
      </c>
      <c r="H18" s="10" t="s">
        <v>113</v>
      </c>
      <c r="I18" s="10" t="s">
        <v>113</v>
      </c>
      <c r="J18" s="10" t="s">
        <v>113</v>
      </c>
      <c r="K18" s="10" t="s">
        <v>113</v>
      </c>
      <c r="L18" s="17"/>
      <c r="M18" s="10" t="s">
        <v>113</v>
      </c>
    </row>
    <row r="19" spans="1:13" ht="15" customHeight="1" x14ac:dyDescent="0.15">
      <c r="A19" s="17"/>
      <c r="B19" s="11" t="s">
        <v>261</v>
      </c>
      <c r="C19" s="11" t="s">
        <v>261</v>
      </c>
      <c r="D19" s="11" t="s">
        <v>261</v>
      </c>
      <c r="E19" s="11" t="s">
        <v>261</v>
      </c>
      <c r="F19" s="11" t="s">
        <v>261</v>
      </c>
      <c r="G19" s="11" t="s">
        <v>261</v>
      </c>
      <c r="H19" s="11" t="s">
        <v>261</v>
      </c>
      <c r="I19" s="11" t="s">
        <v>261</v>
      </c>
      <c r="J19" s="11" t="s">
        <v>261</v>
      </c>
      <c r="K19" s="11" t="s">
        <v>261</v>
      </c>
      <c r="L19" s="17"/>
      <c r="M19" s="11" t="s">
        <v>261</v>
      </c>
    </row>
    <row r="20" spans="1:13" ht="15" customHeight="1" x14ac:dyDescent="0.15">
      <c r="A20" s="16" t="s">
        <v>13</v>
      </c>
      <c r="B20" s="9" t="s">
        <v>72</v>
      </c>
      <c r="C20" s="9" t="s">
        <v>73</v>
      </c>
      <c r="D20" s="9" t="s">
        <v>74</v>
      </c>
      <c r="E20" s="9" t="s">
        <v>75</v>
      </c>
      <c r="F20" s="9" t="s">
        <v>76</v>
      </c>
      <c r="G20" s="9" t="s">
        <v>77</v>
      </c>
      <c r="H20" s="9" t="s">
        <v>78</v>
      </c>
      <c r="I20" s="9" t="s">
        <v>79</v>
      </c>
      <c r="J20" s="9" t="s">
        <v>80</v>
      </c>
      <c r="K20" s="9" t="s">
        <v>81</v>
      </c>
      <c r="L20" s="17"/>
      <c r="M20" s="9" t="s">
        <v>82</v>
      </c>
    </row>
    <row r="21" spans="1:13" ht="15" customHeight="1" x14ac:dyDescent="0.15">
      <c r="A21" s="17"/>
      <c r="B21" s="10" t="s">
        <v>113</v>
      </c>
      <c r="C21" s="10" t="s">
        <v>113</v>
      </c>
      <c r="D21" s="10" t="s">
        <v>113</v>
      </c>
      <c r="E21" s="10" t="s">
        <v>113</v>
      </c>
      <c r="F21" s="10" t="s">
        <v>113</v>
      </c>
      <c r="G21" s="10" t="s">
        <v>113</v>
      </c>
      <c r="H21" s="10" t="s">
        <v>113</v>
      </c>
      <c r="I21" s="10" t="s">
        <v>113</v>
      </c>
      <c r="J21" s="10" t="s">
        <v>113</v>
      </c>
      <c r="K21" s="10" t="s">
        <v>113</v>
      </c>
      <c r="L21" s="17"/>
      <c r="M21" s="10" t="s">
        <v>113</v>
      </c>
    </row>
    <row r="22" spans="1:13" ht="15" customHeight="1" x14ac:dyDescent="0.15">
      <c r="A22" s="17"/>
      <c r="B22" s="11" t="s">
        <v>261</v>
      </c>
      <c r="C22" s="11" t="s">
        <v>261</v>
      </c>
      <c r="D22" s="11" t="s">
        <v>261</v>
      </c>
      <c r="E22" s="11" t="s">
        <v>261</v>
      </c>
      <c r="F22" s="11" t="s">
        <v>261</v>
      </c>
      <c r="G22" s="11" t="s">
        <v>261</v>
      </c>
      <c r="H22" s="11" t="s">
        <v>261</v>
      </c>
      <c r="I22" s="11" t="s">
        <v>261</v>
      </c>
      <c r="J22" s="11" t="s">
        <v>261</v>
      </c>
      <c r="K22" s="11" t="s">
        <v>261</v>
      </c>
      <c r="L22" s="17"/>
      <c r="M22" s="11" t="s">
        <v>261</v>
      </c>
    </row>
    <row r="23" spans="1:13" ht="15" customHeight="1" x14ac:dyDescent="0.15">
      <c r="A23" s="16" t="s">
        <v>14</v>
      </c>
      <c r="B23" s="9" t="s">
        <v>83</v>
      </c>
      <c r="C23" s="9" t="s">
        <v>84</v>
      </c>
      <c r="D23" s="9" t="s">
        <v>85</v>
      </c>
      <c r="E23" s="9" t="s">
        <v>86</v>
      </c>
      <c r="F23" s="9" t="s">
        <v>87</v>
      </c>
      <c r="G23" s="9" t="s">
        <v>88</v>
      </c>
      <c r="H23" s="9" t="s">
        <v>89</v>
      </c>
      <c r="I23" s="9" t="s">
        <v>90</v>
      </c>
      <c r="J23" s="9" t="s">
        <v>91</v>
      </c>
      <c r="K23" s="9" t="s">
        <v>92</v>
      </c>
      <c r="L23" s="17"/>
      <c r="M23" s="9" t="s">
        <v>93</v>
      </c>
    </row>
    <row r="24" spans="1:13" ht="15" customHeight="1" x14ac:dyDescent="0.15">
      <c r="A24" s="17"/>
      <c r="B24" s="10" t="s">
        <v>113</v>
      </c>
      <c r="C24" s="10" t="s">
        <v>113</v>
      </c>
      <c r="D24" s="10" t="s">
        <v>113</v>
      </c>
      <c r="E24" s="10" t="s">
        <v>113</v>
      </c>
      <c r="F24" s="10" t="s">
        <v>113</v>
      </c>
      <c r="G24" s="10" t="s">
        <v>113</v>
      </c>
      <c r="H24" s="10" t="s">
        <v>113</v>
      </c>
      <c r="I24" s="10" t="s">
        <v>113</v>
      </c>
      <c r="J24" s="10" t="s">
        <v>113</v>
      </c>
      <c r="K24" s="10" t="s">
        <v>113</v>
      </c>
      <c r="L24" s="17"/>
      <c r="M24" s="10" t="s">
        <v>113</v>
      </c>
    </row>
    <row r="25" spans="1:13" ht="15" customHeight="1" x14ac:dyDescent="0.15">
      <c r="A25" s="17"/>
      <c r="B25" s="11" t="s">
        <v>261</v>
      </c>
      <c r="C25" s="11" t="s">
        <v>261</v>
      </c>
      <c r="D25" s="11" t="s">
        <v>261</v>
      </c>
      <c r="E25" s="11" t="s">
        <v>261</v>
      </c>
      <c r="F25" s="11" t="s">
        <v>261</v>
      </c>
      <c r="G25" s="11" t="s">
        <v>261</v>
      </c>
      <c r="H25" s="11" t="s">
        <v>261</v>
      </c>
      <c r="I25" s="11" t="s">
        <v>261</v>
      </c>
      <c r="J25" s="11" t="s">
        <v>261</v>
      </c>
      <c r="K25" s="11" t="s">
        <v>261</v>
      </c>
      <c r="L25" s="17"/>
      <c r="M25" s="11" t="s">
        <v>261</v>
      </c>
    </row>
    <row r="26" spans="1:13" ht="15" customHeight="1" x14ac:dyDescent="0.15">
      <c r="A26" s="16" t="s">
        <v>15</v>
      </c>
      <c r="B26" s="9" t="s">
        <v>94</v>
      </c>
      <c r="C26" s="9" t="s">
        <v>95</v>
      </c>
      <c r="D26" s="9" t="s">
        <v>96</v>
      </c>
      <c r="E26" s="9" t="s">
        <v>97</v>
      </c>
      <c r="F26" s="9" t="s">
        <v>98</v>
      </c>
      <c r="G26" s="9" t="s">
        <v>99</v>
      </c>
      <c r="H26" s="9" t="s">
        <v>100</v>
      </c>
      <c r="I26" s="9" t="s">
        <v>101</v>
      </c>
      <c r="J26" s="9" t="s">
        <v>102</v>
      </c>
      <c r="K26" s="9" t="s">
        <v>103</v>
      </c>
      <c r="L26" s="17"/>
      <c r="M26" s="9" t="s">
        <v>104</v>
      </c>
    </row>
    <row r="27" spans="1:13" ht="15" customHeight="1" x14ac:dyDescent="0.15">
      <c r="A27" s="17"/>
      <c r="B27" s="10" t="s">
        <v>113</v>
      </c>
      <c r="C27" s="10" t="s">
        <v>113</v>
      </c>
      <c r="D27" s="10" t="s">
        <v>113</v>
      </c>
      <c r="E27" s="10" t="s">
        <v>113</v>
      </c>
      <c r="F27" s="10" t="s">
        <v>113</v>
      </c>
      <c r="G27" s="10" t="s">
        <v>113</v>
      </c>
      <c r="H27" s="10" t="s">
        <v>113</v>
      </c>
      <c r="I27" s="10" t="s">
        <v>113</v>
      </c>
      <c r="J27" s="10" t="s">
        <v>113</v>
      </c>
      <c r="K27" s="10" t="s">
        <v>113</v>
      </c>
      <c r="L27" s="17"/>
      <c r="M27" s="10" t="s">
        <v>113</v>
      </c>
    </row>
    <row r="28" spans="1:13" ht="15" customHeight="1" x14ac:dyDescent="0.15">
      <c r="A28" s="17"/>
      <c r="B28" s="11" t="s">
        <v>261</v>
      </c>
      <c r="C28" s="11" t="s">
        <v>261</v>
      </c>
      <c r="D28" s="11" t="s">
        <v>261</v>
      </c>
      <c r="E28" s="11" t="s">
        <v>261</v>
      </c>
      <c r="F28" s="11" t="s">
        <v>261</v>
      </c>
      <c r="G28" s="11" t="s">
        <v>261</v>
      </c>
      <c r="H28" s="11" t="s">
        <v>261</v>
      </c>
      <c r="I28" s="11" t="s">
        <v>261</v>
      </c>
      <c r="J28" s="11" t="s">
        <v>261</v>
      </c>
      <c r="K28" s="11" t="s">
        <v>261</v>
      </c>
      <c r="L28" s="17"/>
      <c r="M28" s="11" t="s">
        <v>261</v>
      </c>
    </row>
    <row r="33" spans="1:1" ht="13" x14ac:dyDescent="0.15">
      <c r="A33" t="s">
        <v>3</v>
      </c>
    </row>
  </sheetData>
  <mergeCells count="16">
    <mergeCell ref="A20:A22"/>
    <mergeCell ref="A23:A25"/>
    <mergeCell ref="A26:A28"/>
    <mergeCell ref="L5:L7"/>
    <mergeCell ref="L8:L10"/>
    <mergeCell ref="L11:L13"/>
    <mergeCell ref="L14:L16"/>
    <mergeCell ref="L17:L19"/>
    <mergeCell ref="L20:L22"/>
    <mergeCell ref="L23:L25"/>
    <mergeCell ref="L26:L28"/>
    <mergeCell ref="A5:A7"/>
    <mergeCell ref="A8:A10"/>
    <mergeCell ref="A11:A13"/>
    <mergeCell ref="A14:A16"/>
    <mergeCell ref="A17:A19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Absorbance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Microsoft Office User</cp:lastModifiedBy>
  <dcterms:created xsi:type="dcterms:W3CDTF">2020-08-30T09:38:18Z</dcterms:created>
  <dcterms:modified xsi:type="dcterms:W3CDTF">2020-09-01T11:02:13Z</dcterms:modified>
</cp:coreProperties>
</file>