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/>
  <mc:AlternateContent xmlns:mc="http://schemas.openxmlformats.org/markup-compatibility/2006">
    <mc:Choice Requires="x15">
      <x15ac:absPath xmlns:x15ac="http://schemas.microsoft.com/office/spreadsheetml/2010/11/ac" url="E:\2019-nCov\Cell Host &amp; Microbe\homogeneous tissue Ab conc\"/>
    </mc:Choice>
  </mc:AlternateContent>
  <xr:revisionPtr revIDLastSave="0" documentId="13_ncr:1_{4772C70E-BE21-4F55-8AD1-F15B04A39AC1}" xr6:coauthVersionLast="46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Absorbance 1_01" sheetId="1" r:id="rId1"/>
    <sheet name="Result summary" sheetId="2" r:id="rId2"/>
    <sheet name="General information" sheetId="3" r:id="rId3"/>
    <sheet name="Session information" sheetId="4" r:id="rId4"/>
    <sheet name="Instrument information" sheetId="5" r:id="rId5"/>
    <sheet name="Protocol parameters" sheetId="6" r:id="rId6"/>
    <sheet name="Run log" sheetId="7" r:id="rId7"/>
    <sheet name="Layout definitions" sheetId="8" r:id="rId8"/>
  </sheets>
  <calcPr calcId="191029"/>
  <webPublishing codePage="125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57" i="1" l="1"/>
  <c r="R56" i="1"/>
  <c r="P57" i="1"/>
  <c r="P56" i="1"/>
  <c r="Q57" i="1"/>
  <c r="Q56" i="1"/>
  <c r="O57" i="1"/>
  <c r="O56" i="1"/>
  <c r="Q48" i="1"/>
  <c r="Q49" i="1"/>
  <c r="Q50" i="1"/>
  <c r="Q51" i="1"/>
  <c r="Q52" i="1"/>
  <c r="Q53" i="1"/>
  <c r="Q54" i="1"/>
  <c r="Q47" i="1"/>
  <c r="O48" i="1"/>
  <c r="O49" i="1"/>
  <c r="O50" i="1"/>
  <c r="O51" i="1"/>
  <c r="O52" i="1"/>
  <c r="O53" i="1"/>
  <c r="O54" i="1"/>
  <c r="O47" i="1"/>
  <c r="Q45" i="1" l="1"/>
  <c r="Q44" i="1"/>
  <c r="Q42" i="1"/>
  <c r="Q41" i="1"/>
  <c r="Q39" i="1"/>
  <c r="Q38" i="1"/>
  <c r="O45" i="1"/>
  <c r="O44" i="1"/>
  <c r="O42" i="1"/>
  <c r="O41" i="1"/>
  <c r="O39" i="1"/>
  <c r="O38" i="1"/>
  <c r="P36" i="1"/>
  <c r="P35" i="1"/>
  <c r="O35" i="1"/>
  <c r="O36" i="1"/>
  <c r="N36" i="1"/>
  <c r="N35" i="1"/>
  <c r="M36" i="1"/>
  <c r="M35" i="1"/>
  <c r="L36" i="1"/>
  <c r="L35" i="1"/>
  <c r="K36" i="1"/>
  <c r="K35" i="1"/>
  <c r="O34" i="1"/>
  <c r="P34" i="1"/>
  <c r="N34" i="1"/>
  <c r="O33" i="1"/>
  <c r="P33" i="1"/>
  <c r="N33" i="1"/>
  <c r="P32" i="1"/>
  <c r="O32" i="1"/>
  <c r="N32" i="1"/>
  <c r="L34" i="1"/>
  <c r="M34" i="1"/>
  <c r="K34" i="1"/>
  <c r="L33" i="1"/>
  <c r="M33" i="1"/>
  <c r="K33" i="1"/>
  <c r="L32" i="1"/>
  <c r="M32" i="1"/>
  <c r="K32" i="1"/>
  <c r="P31" i="1"/>
  <c r="O31" i="1"/>
  <c r="N31" i="1"/>
  <c r="L31" i="1"/>
  <c r="M31" i="1"/>
  <c r="K31" i="1"/>
  <c r="P30" i="1"/>
  <c r="O30" i="1"/>
  <c r="N30" i="1"/>
  <c r="L30" i="1"/>
  <c r="M30" i="1"/>
  <c r="K30" i="1"/>
  <c r="P29" i="1"/>
  <c r="O29" i="1"/>
  <c r="N29" i="1"/>
  <c r="M29" i="1"/>
  <c r="L29" i="1"/>
  <c r="K29" i="1"/>
  <c r="B36" i="1"/>
  <c r="D36" i="1"/>
  <c r="I36" i="1"/>
  <c r="B30" i="1"/>
  <c r="C30" i="1"/>
  <c r="F30" i="1"/>
  <c r="F31" i="1"/>
  <c r="I31" i="1"/>
  <c r="B32" i="1"/>
  <c r="D32" i="1"/>
  <c r="F32" i="1"/>
  <c r="B33" i="1"/>
  <c r="D33" i="1"/>
  <c r="I33" i="1"/>
  <c r="B34" i="1"/>
  <c r="C34" i="1"/>
  <c r="F34" i="1"/>
  <c r="B35" i="1"/>
  <c r="D35" i="1"/>
  <c r="F35" i="1"/>
  <c r="C29" i="1"/>
  <c r="G29" i="1"/>
  <c r="P27" i="1"/>
  <c r="P26" i="1"/>
  <c r="P25" i="1"/>
  <c r="P24" i="1"/>
  <c r="P23" i="1"/>
  <c r="P22" i="1"/>
  <c r="P21" i="1"/>
  <c r="P20" i="1"/>
  <c r="O27" i="1"/>
  <c r="O26" i="1"/>
  <c r="Q26" i="1" s="1"/>
  <c r="O25" i="1"/>
  <c r="O24" i="1"/>
  <c r="O23" i="1"/>
  <c r="Q23" i="1" s="1"/>
  <c r="O22" i="1"/>
  <c r="O21" i="1"/>
  <c r="O20" i="1"/>
  <c r="N21" i="1"/>
  <c r="N22" i="1" s="1"/>
  <c r="N23" i="1" s="1"/>
  <c r="N24" i="1" s="1"/>
  <c r="N25" i="1" s="1"/>
  <c r="N26" i="1" s="1"/>
  <c r="N27" i="1" s="1"/>
  <c r="B26" i="1"/>
  <c r="C26" i="1"/>
  <c r="C35" i="1" s="1"/>
  <c r="D26" i="1"/>
  <c r="E26" i="1"/>
  <c r="E35" i="1" s="1"/>
  <c r="F26" i="1"/>
  <c r="G26" i="1"/>
  <c r="G35" i="1" s="1"/>
  <c r="H26" i="1"/>
  <c r="H35" i="1" s="1"/>
  <c r="I26" i="1"/>
  <c r="I35" i="1" s="1"/>
  <c r="J26" i="1"/>
  <c r="K26" i="1"/>
  <c r="B27" i="1"/>
  <c r="C27" i="1"/>
  <c r="C36" i="1" s="1"/>
  <c r="D27" i="1"/>
  <c r="E27" i="1"/>
  <c r="E36" i="1" s="1"/>
  <c r="F27" i="1"/>
  <c r="F36" i="1" s="1"/>
  <c r="G27" i="1"/>
  <c r="G36" i="1" s="1"/>
  <c r="H27" i="1"/>
  <c r="H36" i="1" s="1"/>
  <c r="I27" i="1"/>
  <c r="J27" i="1"/>
  <c r="K27" i="1"/>
  <c r="B21" i="1"/>
  <c r="C21" i="1"/>
  <c r="D21" i="1"/>
  <c r="D30" i="1" s="1"/>
  <c r="E21" i="1"/>
  <c r="E30" i="1" s="1"/>
  <c r="F21" i="1"/>
  <c r="G21" i="1"/>
  <c r="G30" i="1" s="1"/>
  <c r="H21" i="1"/>
  <c r="H30" i="1" s="1"/>
  <c r="I21" i="1"/>
  <c r="I30" i="1" s="1"/>
  <c r="J21" i="1"/>
  <c r="K21" i="1"/>
  <c r="B22" i="1"/>
  <c r="B31" i="1" s="1"/>
  <c r="C22" i="1"/>
  <c r="C31" i="1" s="1"/>
  <c r="D22" i="1"/>
  <c r="D31" i="1" s="1"/>
  <c r="E22" i="1"/>
  <c r="E31" i="1" s="1"/>
  <c r="F22" i="1"/>
  <c r="G22" i="1"/>
  <c r="G31" i="1" s="1"/>
  <c r="H22" i="1"/>
  <c r="H31" i="1" s="1"/>
  <c r="I22" i="1"/>
  <c r="J22" i="1"/>
  <c r="K22" i="1"/>
  <c r="B23" i="1"/>
  <c r="C23" i="1"/>
  <c r="C32" i="1" s="1"/>
  <c r="D23" i="1"/>
  <c r="E23" i="1"/>
  <c r="E32" i="1" s="1"/>
  <c r="F23" i="1"/>
  <c r="G23" i="1"/>
  <c r="G32" i="1" s="1"/>
  <c r="H23" i="1"/>
  <c r="H32" i="1" s="1"/>
  <c r="I23" i="1"/>
  <c r="I32" i="1" s="1"/>
  <c r="J23" i="1"/>
  <c r="K23" i="1"/>
  <c r="B24" i="1"/>
  <c r="C24" i="1"/>
  <c r="C33" i="1" s="1"/>
  <c r="D24" i="1"/>
  <c r="E24" i="1"/>
  <c r="E33" i="1" s="1"/>
  <c r="F24" i="1"/>
  <c r="F33" i="1" s="1"/>
  <c r="G24" i="1"/>
  <c r="G33" i="1" s="1"/>
  <c r="H24" i="1"/>
  <c r="H33" i="1" s="1"/>
  <c r="I24" i="1"/>
  <c r="J24" i="1"/>
  <c r="K24" i="1"/>
  <c r="B25" i="1"/>
  <c r="C25" i="1"/>
  <c r="D25" i="1"/>
  <c r="D34" i="1" s="1"/>
  <c r="E25" i="1"/>
  <c r="E34" i="1" s="1"/>
  <c r="F25" i="1"/>
  <c r="G25" i="1"/>
  <c r="G34" i="1" s="1"/>
  <c r="H25" i="1"/>
  <c r="H34" i="1" s="1"/>
  <c r="I25" i="1"/>
  <c r="I34" i="1" s="1"/>
  <c r="J25" i="1"/>
  <c r="K25" i="1"/>
  <c r="C20" i="1"/>
  <c r="D20" i="1"/>
  <c r="D29" i="1" s="1"/>
  <c r="E20" i="1"/>
  <c r="E29" i="1" s="1"/>
  <c r="F20" i="1"/>
  <c r="F29" i="1" s="1"/>
  <c r="G20" i="1"/>
  <c r="H20" i="1"/>
  <c r="H29" i="1" s="1"/>
  <c r="I20" i="1"/>
  <c r="I29" i="1" s="1"/>
  <c r="J20" i="1"/>
  <c r="K20" i="1"/>
  <c r="B20" i="1"/>
  <c r="B29" i="1" s="1"/>
  <c r="J19" i="1"/>
  <c r="C38" i="1"/>
  <c r="D38" i="1"/>
  <c r="E38" i="1"/>
  <c r="F38" i="1"/>
  <c r="G38" i="1"/>
  <c r="C39" i="1"/>
  <c r="D39" i="1"/>
  <c r="E39" i="1"/>
  <c r="F39" i="1"/>
  <c r="G39" i="1"/>
  <c r="C40" i="1"/>
  <c r="D40" i="1"/>
  <c r="E40" i="1"/>
  <c r="F40" i="1"/>
  <c r="G40" i="1"/>
  <c r="C41" i="1"/>
  <c r="D41" i="1"/>
  <c r="E41" i="1"/>
  <c r="F41" i="1"/>
  <c r="G41" i="1"/>
  <c r="C42" i="1"/>
  <c r="D42" i="1"/>
  <c r="E42" i="1"/>
  <c r="F42" i="1"/>
  <c r="G42" i="1"/>
  <c r="C43" i="1"/>
  <c r="D43" i="1"/>
  <c r="E43" i="1"/>
  <c r="F43" i="1"/>
  <c r="G43" i="1"/>
  <c r="C44" i="1"/>
  <c r="D44" i="1"/>
  <c r="E44" i="1"/>
  <c r="F44" i="1"/>
  <c r="G44" i="1"/>
  <c r="C45" i="1"/>
  <c r="D45" i="1"/>
  <c r="E45" i="1"/>
  <c r="F45" i="1"/>
  <c r="G45" i="1"/>
  <c r="B39" i="1"/>
  <c r="B40" i="1"/>
  <c r="B41" i="1"/>
  <c r="B42" i="1"/>
  <c r="B43" i="1"/>
  <c r="B44" i="1"/>
  <c r="B45" i="1"/>
  <c r="B38" i="1"/>
  <c r="Q12" i="1"/>
  <c r="Q13" i="1"/>
  <c r="Q14" i="1"/>
  <c r="Q15" i="1"/>
  <c r="Q16" i="1"/>
  <c r="Q17" i="1"/>
  <c r="Q18" i="1"/>
  <c r="Q11" i="1"/>
  <c r="N12" i="1"/>
  <c r="N13" i="1" s="1"/>
  <c r="N14" i="1" s="1"/>
  <c r="N15" i="1" s="1"/>
  <c r="N16" i="1" s="1"/>
  <c r="N17" i="1" s="1"/>
  <c r="N18" i="1" s="1"/>
  <c r="Q22" i="1" l="1"/>
  <c r="Q27" i="1"/>
  <c r="Q25" i="1"/>
  <c r="Q20" i="1"/>
  <c r="Q21" i="1"/>
  <c r="Q24" i="1"/>
</calcChain>
</file>

<file path=xl/sharedStrings.xml><?xml version="1.0" encoding="utf-8"?>
<sst xmlns="http://schemas.openxmlformats.org/spreadsheetml/2006/main" count="777" uniqueCount="273">
  <si>
    <t>Measurement results</t>
  </si>
  <si>
    <t>20210112 homogene plate1.skax</t>
  </si>
  <si>
    <t>12/1/2021 8:25:00 pm</t>
  </si>
  <si>
    <t xml:space="preserve"> </t>
  </si>
  <si>
    <t>Absorbance 1</t>
  </si>
  <si>
    <t>Wavelength: 450 nm</t>
  </si>
  <si>
    <t>Plate 1</t>
  </si>
  <si>
    <t>Abs</t>
  </si>
  <si>
    <t>A</t>
  </si>
  <si>
    <t>B</t>
  </si>
  <si>
    <t>C</t>
  </si>
  <si>
    <t>D</t>
  </si>
  <si>
    <t>E</t>
  </si>
  <si>
    <t>F</t>
  </si>
  <si>
    <t>G</t>
  </si>
  <si>
    <t>H</t>
  </si>
  <si>
    <t>Sample</t>
  </si>
  <si>
    <t>Un0001</t>
  </si>
  <si>
    <t>Un0002</t>
  </si>
  <si>
    <t>Un0017</t>
  </si>
  <si>
    <t>Un0018</t>
  </si>
  <si>
    <t>Un0019</t>
  </si>
  <si>
    <t>Un0020</t>
  </si>
  <si>
    <t>Un0021</t>
  </si>
  <si>
    <t>Un0022</t>
  </si>
  <si>
    <t>Un0023</t>
  </si>
  <si>
    <t>Un0024</t>
  </si>
  <si>
    <t>Un0003</t>
  </si>
  <si>
    <t>Un0004</t>
  </si>
  <si>
    <t>Un0025</t>
  </si>
  <si>
    <t>Un0026</t>
  </si>
  <si>
    <t>Un0027</t>
  </si>
  <si>
    <t>Un0028</t>
  </si>
  <si>
    <t>Un0029</t>
  </si>
  <si>
    <t>Un0030</t>
  </si>
  <si>
    <t>Un0031</t>
  </si>
  <si>
    <t>Un0032</t>
  </si>
  <si>
    <t>Un0005</t>
  </si>
  <si>
    <t>Un0006</t>
  </si>
  <si>
    <t>Un0033</t>
  </si>
  <si>
    <t>Un0034</t>
  </si>
  <si>
    <t>Un0035</t>
  </si>
  <si>
    <t>Un0036</t>
  </si>
  <si>
    <t>Un0037</t>
  </si>
  <si>
    <t>Un0038</t>
  </si>
  <si>
    <t>Un0039</t>
  </si>
  <si>
    <t>Un0040</t>
  </si>
  <si>
    <t>Un0007</t>
  </si>
  <si>
    <t>Un0008</t>
  </si>
  <si>
    <t>Un0041</t>
  </si>
  <si>
    <t>Un0042</t>
  </si>
  <si>
    <t>Un0043</t>
  </si>
  <si>
    <t>Un0044</t>
  </si>
  <si>
    <t>Un0045</t>
  </si>
  <si>
    <t>Un0046</t>
  </si>
  <si>
    <t>Un0047</t>
  </si>
  <si>
    <t>Un0048</t>
  </si>
  <si>
    <t>Un0009</t>
  </si>
  <si>
    <t>Un0010</t>
  </si>
  <si>
    <t>Un0049</t>
  </si>
  <si>
    <t>Un0050</t>
  </si>
  <si>
    <t>Un0051</t>
  </si>
  <si>
    <t>Un0052</t>
  </si>
  <si>
    <t>Un0053</t>
  </si>
  <si>
    <t>Un0054</t>
  </si>
  <si>
    <t>Un0055</t>
  </si>
  <si>
    <t>Un0056</t>
  </si>
  <si>
    <t>Un0011</t>
  </si>
  <si>
    <t>Un0012</t>
  </si>
  <si>
    <t>Un0057</t>
  </si>
  <si>
    <t>Un0058</t>
  </si>
  <si>
    <t>Un0059</t>
  </si>
  <si>
    <t>Un0060</t>
  </si>
  <si>
    <t>Un0061</t>
  </si>
  <si>
    <t>Un0062</t>
  </si>
  <si>
    <t>Un0063</t>
  </si>
  <si>
    <t>Un0064</t>
  </si>
  <si>
    <t>Un0013</t>
  </si>
  <si>
    <t>Un0014</t>
  </si>
  <si>
    <t>Un0065</t>
  </si>
  <si>
    <t>Un0066</t>
  </si>
  <si>
    <t>Un0067</t>
  </si>
  <si>
    <t>Un0068</t>
  </si>
  <si>
    <t>Un0069</t>
  </si>
  <si>
    <t>Un0070</t>
  </si>
  <si>
    <t>Un0071</t>
  </si>
  <si>
    <t>Un0072</t>
  </si>
  <si>
    <t>Un0015</t>
  </si>
  <si>
    <t>Un0016</t>
  </si>
  <si>
    <t>Un0073</t>
  </si>
  <si>
    <t>Un0074</t>
  </si>
  <si>
    <t>Un0075</t>
  </si>
  <si>
    <t>Un0076</t>
  </si>
  <si>
    <t>Un0077</t>
  </si>
  <si>
    <t>Un0078</t>
  </si>
  <si>
    <t>Un0079</t>
  </si>
  <si>
    <t>Un0080</t>
  </si>
  <si>
    <t>Autoloading range A1 - M28</t>
  </si>
  <si>
    <t>Results summary</t>
  </si>
  <si>
    <t>General</t>
  </si>
  <si>
    <t>Plate</t>
  </si>
  <si>
    <t>Well</t>
  </si>
  <si>
    <t>Group</t>
  </si>
  <si>
    <t>Absorbance 1 (450nm)</t>
  </si>
  <si>
    <t>A01</t>
  </si>
  <si>
    <t>Group 1</t>
  </si>
  <si>
    <t>B01</t>
  </si>
  <si>
    <t>C01</t>
  </si>
  <si>
    <t>D01</t>
  </si>
  <si>
    <t>E01</t>
  </si>
  <si>
    <t>F01</t>
  </si>
  <si>
    <t>G01</t>
  </si>
  <si>
    <t>H01</t>
  </si>
  <si>
    <t>A02</t>
  </si>
  <si>
    <t>B02</t>
  </si>
  <si>
    <t>C02</t>
  </si>
  <si>
    <t>D02</t>
  </si>
  <si>
    <t>E02</t>
  </si>
  <si>
    <t>F02</t>
  </si>
  <si>
    <t>G02</t>
  </si>
  <si>
    <t>H02</t>
  </si>
  <si>
    <t>A03</t>
  </si>
  <si>
    <t>B03</t>
  </si>
  <si>
    <t>C03</t>
  </si>
  <si>
    <t>D03</t>
  </si>
  <si>
    <t>E03</t>
  </si>
  <si>
    <t>F03</t>
  </si>
  <si>
    <t>G03</t>
  </si>
  <si>
    <t>H03</t>
  </si>
  <si>
    <t>A04</t>
  </si>
  <si>
    <t>B04</t>
  </si>
  <si>
    <t>C04</t>
  </si>
  <si>
    <t>D04</t>
  </si>
  <si>
    <t>E04</t>
  </si>
  <si>
    <t>F04</t>
  </si>
  <si>
    <t>G04</t>
  </si>
  <si>
    <t>H04</t>
  </si>
  <si>
    <t>A05</t>
  </si>
  <si>
    <t>B05</t>
  </si>
  <si>
    <t>C05</t>
  </si>
  <si>
    <t>D05</t>
  </si>
  <si>
    <t>E05</t>
  </si>
  <si>
    <t>F05</t>
  </si>
  <si>
    <t>G05</t>
  </si>
  <si>
    <t>H05</t>
  </si>
  <si>
    <t>A06</t>
  </si>
  <si>
    <t>B06</t>
  </si>
  <si>
    <t>C06</t>
  </si>
  <si>
    <t>D06</t>
  </si>
  <si>
    <t>E06</t>
  </si>
  <si>
    <t>F06</t>
  </si>
  <si>
    <t>G06</t>
  </si>
  <si>
    <t>H06</t>
  </si>
  <si>
    <t>A07</t>
  </si>
  <si>
    <t>B07</t>
  </si>
  <si>
    <t>C07</t>
  </si>
  <si>
    <t>D07</t>
  </si>
  <si>
    <t>E07</t>
  </si>
  <si>
    <t>F07</t>
  </si>
  <si>
    <t>G07</t>
  </si>
  <si>
    <t>H07</t>
  </si>
  <si>
    <t>A08</t>
  </si>
  <si>
    <t>B08</t>
  </si>
  <si>
    <t>C08</t>
  </si>
  <si>
    <t>D08</t>
  </si>
  <si>
    <t>E08</t>
  </si>
  <si>
    <t>F08</t>
  </si>
  <si>
    <t>G08</t>
  </si>
  <si>
    <t>H08</t>
  </si>
  <si>
    <t>A09</t>
  </si>
  <si>
    <t>B09</t>
  </si>
  <si>
    <t>C09</t>
  </si>
  <si>
    <t>D09</t>
  </si>
  <si>
    <t>E09</t>
  </si>
  <si>
    <t>F09</t>
  </si>
  <si>
    <t>G09</t>
  </si>
  <si>
    <t>H09</t>
  </si>
  <si>
    <t>A10</t>
  </si>
  <si>
    <t>B10</t>
  </si>
  <si>
    <t>C10</t>
  </si>
  <si>
    <t>D10</t>
  </si>
  <si>
    <t>E10</t>
  </si>
  <si>
    <t>F10</t>
  </si>
  <si>
    <t>G10</t>
  </si>
  <si>
    <t>H10</t>
  </si>
  <si>
    <t>General information</t>
  </si>
  <si>
    <t>Software version</t>
  </si>
  <si>
    <t>SkanIt Software 6.1 RE for Microplate Readers RE, ver. 6.1.0.51</t>
  </si>
  <si>
    <t>Session information</t>
  </si>
  <si>
    <t>Session name</t>
  </si>
  <si>
    <t>Session notes</t>
  </si>
  <si>
    <t>SkanIt Software RE for Microplate Readers RE, ver. 6.1.0.51</t>
  </si>
  <si>
    <t>Execution time</t>
  </si>
  <si>
    <t>User</t>
  </si>
  <si>
    <t>DESKTOP-30EGL1K\AIDS Institute</t>
  </si>
  <si>
    <t>Instrument information</t>
  </si>
  <si>
    <t>Name</t>
  </si>
  <si>
    <t>Varioskan LUX</t>
  </si>
  <si>
    <t>ESW version</t>
  </si>
  <si>
    <t>1.00.38</t>
  </si>
  <si>
    <t>Optical response compensation</t>
  </si>
  <si>
    <t>Yes</t>
  </si>
  <si>
    <t>Serial number</t>
  </si>
  <si>
    <t>3020-80224</t>
  </si>
  <si>
    <t>Instrument modules</t>
  </si>
  <si>
    <t>Module's name</t>
  </si>
  <si>
    <t>LAT module</t>
  </si>
  <si>
    <t>Module's serial number</t>
  </si>
  <si>
    <t>LL1935804</t>
  </si>
  <si>
    <t>Plate adapter name</t>
  </si>
  <si>
    <t>96-well adapter for plate without lid</t>
  </si>
  <si>
    <t>Plate adapter number</t>
  </si>
  <si>
    <t>2</t>
  </si>
  <si>
    <t>Incubator</t>
  </si>
  <si>
    <t>Gas control</t>
  </si>
  <si>
    <t>No</t>
  </si>
  <si>
    <t>Top optics</t>
  </si>
  <si>
    <t>Bottom optics</t>
  </si>
  <si>
    <t>Dispenser 1</t>
  </si>
  <si>
    <t>Protocol parameters</t>
  </si>
  <si>
    <t>Measurement order</t>
  </si>
  <si>
    <t>1</t>
  </si>
  <si>
    <t>Use settle delay</t>
  </si>
  <si>
    <t>Check temperature at start [°C]</t>
  </si>
  <si>
    <t>Wavelength [nm]</t>
  </si>
  <si>
    <t>450</t>
  </si>
  <si>
    <t>Use transmittance</t>
  </si>
  <si>
    <t>Pathlength correction</t>
  </si>
  <si>
    <t>Measurement Time [ms]</t>
  </si>
  <si>
    <t>100</t>
  </si>
  <si>
    <t>Run log</t>
  </si>
  <si>
    <t>Time</t>
  </si>
  <si>
    <t>Event</t>
  </si>
  <si>
    <t>Information</t>
  </si>
  <si>
    <t>Session 20210112 homogene plate1.skax started</t>
  </si>
  <si>
    <t>12/1/2021 8:25:01 pm</t>
  </si>
  <si>
    <t>Temperature</t>
  </si>
  <si>
    <t>23.4°C</t>
  </si>
  <si>
    <t>Step Absorbance 1 started</t>
  </si>
  <si>
    <t>12/1/2021 8:25:03 pm</t>
  </si>
  <si>
    <t>Calibration</t>
  </si>
  <si>
    <t>Photometric 1.0 13432</t>
  </si>
  <si>
    <t>12/1/2021 8:25:32 pm</t>
  </si>
  <si>
    <t>Step Absorbance 1 ended</t>
  </si>
  <si>
    <t>23.3°C</t>
  </si>
  <si>
    <t>12/1/2021 8:25:43 pm</t>
  </si>
  <si>
    <t>Session 20210112 homogene plate1.skax ended</t>
  </si>
  <si>
    <t>Plate template</t>
  </si>
  <si>
    <t>ANSI/SBS Standard, 96-well</t>
  </si>
  <si>
    <t>1:1</t>
  </si>
  <si>
    <t>conc.</t>
  </si>
  <si>
    <t>p450</t>
  </si>
  <si>
    <t>P450</t>
  </si>
  <si>
    <t>NT</t>
  </si>
  <si>
    <t>LUNG</t>
  </si>
  <si>
    <t>6-1</t>
  </si>
  <si>
    <t>7-2</t>
  </si>
  <si>
    <t>6-2</t>
  </si>
  <si>
    <t>6-3</t>
  </si>
  <si>
    <t>7-1</t>
  </si>
  <si>
    <t>7-3</t>
  </si>
  <si>
    <t>1-1</t>
  </si>
  <si>
    <t>1-2</t>
  </si>
  <si>
    <t>ng/ml</t>
  </si>
  <si>
    <t>G6</t>
  </si>
  <si>
    <t>G7</t>
  </si>
  <si>
    <t>mean</t>
  </si>
  <si>
    <t>stevp</t>
  </si>
  <si>
    <t>lung</t>
  </si>
  <si>
    <r>
      <t>2.51</t>
    </r>
    <r>
      <rPr>
        <sz val="10"/>
        <rFont val="Symbol"/>
        <family val="1"/>
        <charset val="2"/>
      </rPr>
      <t xml:space="preserve"> </t>
    </r>
    <r>
      <rPr>
        <sz val="10"/>
        <rFont val="Calibri"/>
        <family val="2"/>
      </rPr>
      <t>±</t>
    </r>
    <r>
      <rPr>
        <sz val="10"/>
        <rFont val="Arial"/>
        <family val="2"/>
      </rPr>
      <t>2.54</t>
    </r>
  </si>
  <si>
    <r>
      <t>1.11</t>
    </r>
    <r>
      <rPr>
        <sz val="10"/>
        <rFont val="Calibri"/>
        <family val="2"/>
      </rPr>
      <t>±</t>
    </r>
    <r>
      <rPr>
        <sz val="10"/>
        <rFont val="Arial"/>
        <family val="2"/>
      </rPr>
      <t>0.85</t>
    </r>
  </si>
  <si>
    <r>
      <t>0.83</t>
    </r>
    <r>
      <rPr>
        <sz val="10"/>
        <rFont val="Calibri"/>
        <family val="2"/>
      </rPr>
      <t>±</t>
    </r>
    <r>
      <rPr>
        <sz val="10"/>
        <rFont val="Arial"/>
        <family val="2"/>
      </rPr>
      <t>0.79</t>
    </r>
  </si>
  <si>
    <r>
      <t>0.33</t>
    </r>
    <r>
      <rPr>
        <sz val="10"/>
        <rFont val="Calibri"/>
        <family val="2"/>
      </rPr>
      <t>±</t>
    </r>
    <r>
      <rPr>
        <sz val="10"/>
        <rFont val="Arial"/>
        <family val="2"/>
      </rPr>
      <t>0.24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</si>
</sst>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000"/>
    <numFmt numFmtId="166" formatCode="0.0"/>
  </numFmts>
  <fonts count="5" x14ac:knownFonts="1">
    <font>
      <sz val="10"/>
      <name val="Arial"/>
    </font>
    <font>
      <sz val="8"/>
      <name val="Arial"/>
      <family val="2"/>
    </font>
    <font>
      <sz val="10"/>
      <name val="Symbol"/>
      <family val="1"/>
      <charset val="2"/>
    </font>
    <font>
      <sz val="10"/>
      <name val="Calibri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5685C4"/>
      </patternFill>
    </fill>
  </fills>
  <borders count="5">
    <border>
      <left/>
      <right/>
      <top/>
      <bottom/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/>
    <xf numFmtId="164" fontId="0" fillId="0" borderId="0" xfId="0" applyNumberFormat="1"/>
    <xf numFmtId="165" fontId="0" fillId="0" borderId="0" xfId="0" applyNumberFormat="1"/>
    <xf numFmtId="0" fontId="0" fillId="0" borderId="1" xfId="0" applyBorder="1"/>
    <xf numFmtId="0" fontId="0" fillId="0" borderId="0" xfId="0" applyAlignment="1">
      <alignment horizontal="center" vertic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/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'Absorbance 1_01'!$O$10</c:f>
              <c:strCache>
                <c:ptCount val="1"/>
                <c:pt idx="0">
                  <c:v>p450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'Absorbance 1_01'!$N$13:$N$18</c:f>
              <c:numCache>
                <c:formatCode>General</c:formatCode>
                <c:ptCount val="6"/>
                <c:pt idx="0">
                  <c:v>50</c:v>
                </c:pt>
                <c:pt idx="1">
                  <c:v>25</c:v>
                </c:pt>
                <c:pt idx="2">
                  <c:v>12.5</c:v>
                </c:pt>
                <c:pt idx="3">
                  <c:v>6.25</c:v>
                </c:pt>
                <c:pt idx="4">
                  <c:v>3.125</c:v>
                </c:pt>
                <c:pt idx="5">
                  <c:v>1.5625</c:v>
                </c:pt>
              </c:numCache>
            </c:numRef>
          </c:xVal>
          <c:yVal>
            <c:numRef>
              <c:f>'Absorbance 1_01'!$O$13:$O$18</c:f>
              <c:numCache>
                <c:formatCode>0.0000</c:formatCode>
                <c:ptCount val="6"/>
                <c:pt idx="0">
                  <c:v>0.99939999999999996</c:v>
                </c:pt>
                <c:pt idx="1">
                  <c:v>0.58360000000000001</c:v>
                </c:pt>
                <c:pt idx="2">
                  <c:v>0.38800000000000001</c:v>
                </c:pt>
                <c:pt idx="3">
                  <c:v>0.2349</c:v>
                </c:pt>
                <c:pt idx="4">
                  <c:v>0.15709999999999999</c:v>
                </c:pt>
                <c:pt idx="5">
                  <c:v>0.11940000000000001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B66-40EE-9D03-D753C7959B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8659343"/>
        <c:axId val="1138656431"/>
      </c:scatterChart>
      <c:valAx>
        <c:axId val="1138659343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8656431"/>
        <c:crosses val="autoZero"/>
        <c:crossBetween val="midCat"/>
      </c:valAx>
      <c:valAx>
        <c:axId val="1138656431"/>
        <c:scaling>
          <c:orientation val="minMax"/>
        </c:scaling>
        <c:delete val="0"/>
        <c:axPos val="l"/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865934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30836260852008884"/>
          <c:y val="0.22107197549770294"/>
          <c:w val="0.58605034694549818"/>
          <c:h val="0.50080669472211836"/>
        </c:manualLayout>
      </c:layout>
      <c:scatterChart>
        <c:scatterStyle val="lineMarker"/>
        <c:varyColors val="0"/>
        <c:ser>
          <c:idx val="0"/>
          <c:order val="0"/>
          <c:tx>
            <c:strRef>
              <c:f>'Absorbance 1_01'!$P$10</c:f>
              <c:strCache>
                <c:ptCount val="1"/>
                <c:pt idx="0">
                  <c:v>P450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'Absorbance 1_01'!$N$13:$N$18</c:f>
              <c:numCache>
                <c:formatCode>General</c:formatCode>
                <c:ptCount val="6"/>
                <c:pt idx="0">
                  <c:v>50</c:v>
                </c:pt>
                <c:pt idx="1">
                  <c:v>25</c:v>
                </c:pt>
                <c:pt idx="2">
                  <c:v>12.5</c:v>
                </c:pt>
                <c:pt idx="3">
                  <c:v>6.25</c:v>
                </c:pt>
                <c:pt idx="4">
                  <c:v>3.125</c:v>
                </c:pt>
                <c:pt idx="5">
                  <c:v>1.5625</c:v>
                </c:pt>
              </c:numCache>
            </c:numRef>
          </c:xVal>
          <c:yVal>
            <c:numRef>
              <c:f>'Absorbance 1_01'!$P$13:$P$18</c:f>
              <c:numCache>
                <c:formatCode>0.0000</c:formatCode>
                <c:ptCount val="6"/>
                <c:pt idx="0">
                  <c:v>0.88129999999999997</c:v>
                </c:pt>
                <c:pt idx="1">
                  <c:v>0.50890000000000002</c:v>
                </c:pt>
                <c:pt idx="2">
                  <c:v>0.34449999999999997</c:v>
                </c:pt>
                <c:pt idx="3">
                  <c:v>0.1918</c:v>
                </c:pt>
                <c:pt idx="4">
                  <c:v>0.13539999999999999</c:v>
                </c:pt>
                <c:pt idx="5">
                  <c:v>0.1181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F96-4806-AF5F-DF2273FB2E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47391263"/>
        <c:axId val="1248561727"/>
      </c:scatterChart>
      <c:valAx>
        <c:axId val="1247391263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48561727"/>
        <c:crosses val="autoZero"/>
        <c:crossBetween val="midCat"/>
      </c:valAx>
      <c:valAx>
        <c:axId val="1248561727"/>
        <c:scaling>
          <c:orientation val="minMax"/>
        </c:scaling>
        <c:delete val="0"/>
        <c:axPos val="l"/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4739126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'Absorbance 1_01'!$Q$10</c:f>
              <c:strCache>
                <c:ptCount val="1"/>
                <c:pt idx="0">
                  <c:v>P450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'Absorbance 1_01'!$N$13:$N$18</c:f>
              <c:numCache>
                <c:formatCode>General</c:formatCode>
                <c:ptCount val="6"/>
                <c:pt idx="0">
                  <c:v>50</c:v>
                </c:pt>
                <c:pt idx="1">
                  <c:v>25</c:v>
                </c:pt>
                <c:pt idx="2">
                  <c:v>12.5</c:v>
                </c:pt>
                <c:pt idx="3">
                  <c:v>6.25</c:v>
                </c:pt>
                <c:pt idx="4">
                  <c:v>3.125</c:v>
                </c:pt>
                <c:pt idx="5">
                  <c:v>1.5625</c:v>
                </c:pt>
              </c:numCache>
            </c:numRef>
          </c:xVal>
          <c:yVal>
            <c:numRef>
              <c:f>'Absorbance 1_01'!$Q$13:$Q$18</c:f>
              <c:numCache>
                <c:formatCode>0.0000</c:formatCode>
                <c:ptCount val="6"/>
                <c:pt idx="0">
                  <c:v>0.94035000000000002</c:v>
                </c:pt>
                <c:pt idx="1">
                  <c:v>0.54625000000000001</c:v>
                </c:pt>
                <c:pt idx="2">
                  <c:v>0.36624999999999996</c:v>
                </c:pt>
                <c:pt idx="3">
                  <c:v>0.21334999999999998</c:v>
                </c:pt>
                <c:pt idx="4">
                  <c:v>0.14624999999999999</c:v>
                </c:pt>
                <c:pt idx="5">
                  <c:v>0.11874999999999999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1BC-499B-A3A0-3D5B26EE4C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46797951"/>
        <c:axId val="1246798367"/>
      </c:scatterChart>
      <c:valAx>
        <c:axId val="1246797951"/>
        <c:scaling>
          <c:orientation val="minMax"/>
        </c:scaling>
        <c:delete val="0"/>
        <c:axPos val="b"/>
        <c:title>
          <c:layout>
            <c:manualLayout>
              <c:xMode val="edge"/>
              <c:yMode val="edge"/>
              <c:x val="0.50272313452266582"/>
              <c:y val="0.859678504042416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46798367"/>
        <c:crosses val="autoZero"/>
        <c:crossBetween val="midCat"/>
      </c:valAx>
      <c:valAx>
        <c:axId val="1246798367"/>
        <c:scaling>
          <c:orientation val="minMax"/>
        </c:scaling>
        <c:delete val="0"/>
        <c:axPos val="l"/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4679795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'Absorbance 1_01'!$O$19</c:f>
              <c:strCache>
                <c:ptCount val="1"/>
                <c:pt idx="0">
                  <c:v>p450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2.2451719850808124E-2"/>
                  <c:y val="-4.8142262523878827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'Absorbance 1_01'!$N$22:$N$27</c:f>
              <c:numCache>
                <c:formatCode>General</c:formatCode>
                <c:ptCount val="6"/>
                <c:pt idx="0">
                  <c:v>50</c:v>
                </c:pt>
                <c:pt idx="1">
                  <c:v>25</c:v>
                </c:pt>
                <c:pt idx="2">
                  <c:v>12.5</c:v>
                </c:pt>
                <c:pt idx="3">
                  <c:v>6.25</c:v>
                </c:pt>
                <c:pt idx="4">
                  <c:v>3.125</c:v>
                </c:pt>
                <c:pt idx="5">
                  <c:v>1.5625</c:v>
                </c:pt>
              </c:numCache>
            </c:numRef>
          </c:xVal>
          <c:yVal>
            <c:numRef>
              <c:f>'Absorbance 1_01'!$O$22:$O$27</c:f>
              <c:numCache>
                <c:formatCode>0.0000</c:formatCode>
                <c:ptCount val="6"/>
                <c:pt idx="0">
                  <c:v>0.94409999999999994</c:v>
                </c:pt>
                <c:pt idx="1">
                  <c:v>0.52829999999999999</c:v>
                </c:pt>
                <c:pt idx="2">
                  <c:v>0.3327</c:v>
                </c:pt>
                <c:pt idx="3">
                  <c:v>0.17959999999999998</c:v>
                </c:pt>
                <c:pt idx="4">
                  <c:v>0.10179999999999999</c:v>
                </c:pt>
                <c:pt idx="5">
                  <c:v>6.4100000000000004E-2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8B0-4AD6-A300-D0853F6EDE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7372496"/>
        <c:axId val="237362928"/>
      </c:scatterChart>
      <c:valAx>
        <c:axId val="237372496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7362928"/>
        <c:crosses val="autoZero"/>
        <c:crossBetween val="midCat"/>
      </c:valAx>
      <c:valAx>
        <c:axId val="237362928"/>
        <c:scaling>
          <c:orientation val="minMax"/>
        </c:scaling>
        <c:delete val="0"/>
        <c:axPos val="l"/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73724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607041254259761"/>
          <c:y val="0.16375886524822697"/>
          <c:w val="0.65326928668628381"/>
          <c:h val="0.52841626179706269"/>
        </c:manualLayout>
      </c:layout>
      <c:scatterChart>
        <c:scatterStyle val="lineMarker"/>
        <c:varyColors val="0"/>
        <c:ser>
          <c:idx val="0"/>
          <c:order val="0"/>
          <c:tx>
            <c:strRef>
              <c:f>'Absorbance 1_01'!$P$19</c:f>
              <c:strCache>
                <c:ptCount val="1"/>
                <c:pt idx="0">
                  <c:v>P450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8.6999987867464185E-3"/>
                  <c:y val="-1.415276830553661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'Absorbance 1_01'!$N$22:$N$27</c:f>
              <c:numCache>
                <c:formatCode>General</c:formatCode>
                <c:ptCount val="6"/>
                <c:pt idx="0">
                  <c:v>50</c:v>
                </c:pt>
                <c:pt idx="1">
                  <c:v>25</c:v>
                </c:pt>
                <c:pt idx="2">
                  <c:v>12.5</c:v>
                </c:pt>
                <c:pt idx="3">
                  <c:v>6.25</c:v>
                </c:pt>
                <c:pt idx="4">
                  <c:v>3.125</c:v>
                </c:pt>
                <c:pt idx="5">
                  <c:v>1.5625</c:v>
                </c:pt>
              </c:numCache>
            </c:numRef>
          </c:xVal>
          <c:yVal>
            <c:numRef>
              <c:f>'Absorbance 1_01'!$P$22:$P$27</c:f>
              <c:numCache>
                <c:formatCode>0.0000</c:formatCode>
                <c:ptCount val="6"/>
                <c:pt idx="0">
                  <c:v>0.82599999999999996</c:v>
                </c:pt>
                <c:pt idx="1">
                  <c:v>0.4536</c:v>
                </c:pt>
                <c:pt idx="2">
                  <c:v>0.28919999999999996</c:v>
                </c:pt>
                <c:pt idx="3">
                  <c:v>0.13650000000000001</c:v>
                </c:pt>
                <c:pt idx="4">
                  <c:v>8.0099999999999991E-2</c:v>
                </c:pt>
                <c:pt idx="5">
                  <c:v>6.2799999999999995E-2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B41-4E76-9EB4-7FE4BA0597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2416752"/>
        <c:axId val="362434640"/>
      </c:scatterChart>
      <c:valAx>
        <c:axId val="362416752"/>
        <c:scaling>
          <c:orientation val="minMax"/>
        </c:scaling>
        <c:delete val="0"/>
        <c:axPos val="b"/>
        <c:title>
          <c:layout>
            <c:manualLayout>
              <c:xMode val="edge"/>
              <c:yMode val="edge"/>
              <c:x val="0.50352760557810616"/>
              <c:y val="0.8354252526944769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2434640"/>
        <c:crosses val="autoZero"/>
        <c:crossBetween val="midCat"/>
      </c:valAx>
      <c:valAx>
        <c:axId val="362434640"/>
        <c:scaling>
          <c:orientation val="minMax"/>
        </c:scaling>
        <c:delete val="0"/>
        <c:axPos val="l"/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24167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'Absorbance 1_01'!$Q$19</c:f>
              <c:strCache>
                <c:ptCount val="1"/>
                <c:pt idx="0">
                  <c:v>P450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3.963496613797679E-2"/>
                  <c:y val="-0.1231836734693877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'Absorbance 1_01'!$N$22:$N$27</c:f>
              <c:numCache>
                <c:formatCode>General</c:formatCode>
                <c:ptCount val="6"/>
                <c:pt idx="0">
                  <c:v>50</c:v>
                </c:pt>
                <c:pt idx="1">
                  <c:v>25</c:v>
                </c:pt>
                <c:pt idx="2">
                  <c:v>12.5</c:v>
                </c:pt>
                <c:pt idx="3">
                  <c:v>6.25</c:v>
                </c:pt>
                <c:pt idx="4">
                  <c:v>3.125</c:v>
                </c:pt>
                <c:pt idx="5">
                  <c:v>1.5625</c:v>
                </c:pt>
              </c:numCache>
            </c:numRef>
          </c:xVal>
          <c:yVal>
            <c:numRef>
              <c:f>'Absorbance 1_01'!$Q$22:$Q$27</c:f>
              <c:numCache>
                <c:formatCode>0.0000</c:formatCode>
                <c:ptCount val="6"/>
                <c:pt idx="0">
                  <c:v>0.88504999999999989</c:v>
                </c:pt>
                <c:pt idx="1">
                  <c:v>0.49095</c:v>
                </c:pt>
                <c:pt idx="2">
                  <c:v>0.31094999999999995</c:v>
                </c:pt>
                <c:pt idx="3">
                  <c:v>0.15805</c:v>
                </c:pt>
                <c:pt idx="4">
                  <c:v>9.0949999999999989E-2</c:v>
                </c:pt>
                <c:pt idx="5">
                  <c:v>6.3450000000000006E-2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5D9-484A-9983-37FE2D12A9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4288752"/>
        <c:axId val="364285424"/>
      </c:scatterChart>
      <c:valAx>
        <c:axId val="364288752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4285424"/>
        <c:crosses val="autoZero"/>
        <c:crossBetween val="midCat"/>
      </c:valAx>
      <c:valAx>
        <c:axId val="364285424"/>
        <c:scaling>
          <c:orientation val="minMax"/>
        </c:scaling>
        <c:delete val="0"/>
        <c:axPos val="l"/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42887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136525</xdr:colOff>
      <xdr:row>45</xdr:row>
      <xdr:rowOff>149225</xdr:rowOff>
    </xdr:from>
    <xdr:to>
      <xdr:col>12</xdr:col>
      <xdr:colOff>444500</xdr:colOff>
      <xdr:row>57</xdr:row>
      <xdr:rowOff>6350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77DBDDB-0390-4418-AE14-2AF9C122FD2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149225</xdr:colOff>
      <xdr:row>45</xdr:row>
      <xdr:rowOff>149225</xdr:rowOff>
    </xdr:from>
    <xdr:to>
      <xdr:col>8</xdr:col>
      <xdr:colOff>38100</xdr:colOff>
      <xdr:row>56</xdr:row>
      <xdr:rowOff>158750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52D8560-E0C9-49B3-BFC7-49C4E045CB5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746125</xdr:colOff>
      <xdr:row>45</xdr:row>
      <xdr:rowOff>149225</xdr:rowOff>
    </xdr:from>
    <xdr:to>
      <xdr:col>3</xdr:col>
      <xdr:colOff>609600</xdr:colOff>
      <xdr:row>57</xdr:row>
      <xdr:rowOff>6350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87003C6-1552-4B26-AFC6-B37B605B659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225425</xdr:colOff>
      <xdr:row>0</xdr:row>
      <xdr:rowOff>12699</xdr:rowOff>
    </xdr:from>
    <xdr:to>
      <xdr:col>4</xdr:col>
      <xdr:colOff>488950</xdr:colOff>
      <xdr:row>8</xdr:row>
      <xdr:rowOff>95250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5DDAF62E-3552-4781-A5AD-C128A500181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568325</xdr:colOff>
      <xdr:row>0</xdr:row>
      <xdr:rowOff>38100</xdr:rowOff>
    </xdr:from>
    <xdr:to>
      <xdr:col>8</xdr:col>
      <xdr:colOff>165100</xdr:colOff>
      <xdr:row>8</xdr:row>
      <xdr:rowOff>127000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5AE107F-246A-4934-9C6D-497E5A4DDF0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288925</xdr:colOff>
      <xdr:row>0</xdr:row>
      <xdr:rowOff>69850</xdr:rowOff>
    </xdr:from>
    <xdr:to>
      <xdr:col>12</xdr:col>
      <xdr:colOff>146050</xdr:colOff>
      <xdr:row>8</xdr:row>
      <xdr:rowOff>101600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12235158-606D-4BD7-9620-E105F404182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8497B"/>
      </a:dk2>
      <a:lt2>
        <a:srgbClr val="EFEFE7"/>
      </a:lt2>
      <a:accent1>
        <a:srgbClr val="4A82BD"/>
      </a:accent1>
      <a:accent2>
        <a:srgbClr val="C6514A"/>
      </a:accent2>
      <a:accent3>
        <a:srgbClr val="9CBA5A"/>
      </a:accent3>
      <a:accent4>
        <a:srgbClr val="8465A5"/>
      </a:accent4>
      <a:accent5>
        <a:srgbClr val="4AAEC6"/>
      </a:accent5>
      <a:accent6>
        <a:srgbClr val="F79642"/>
      </a:accent6>
      <a:hlink>
        <a:srgbClr val="180CBD"/>
      </a:hlink>
      <a:folHlink>
        <a:srgbClr val="63009C"/>
      </a:folHlink>
    </a:clrScheme>
    <a:fontScheme name="Office">
      <a:majorFont>
        <a:latin typeface="Cambria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ajorFont>
      <a:minorFont>
        <a:latin typeface="Calibri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bsorbance 1_01"/>
  <dimension ref="A1:R59"/>
  <sheetViews>
    <sheetView tabSelected="1" topLeftCell="B40" workbookViewId="0">
      <selection activeCell="O47" sqref="O47:O53"/>
    </sheetView>
  </sheetViews>
  <sheetFormatPr defaultColWidth="9.1796875" defaultRowHeight="15" customHeight="1" x14ac:dyDescent="0.25"/>
  <cols>
    <col min="1" max="1" width="21.1796875" style="9" customWidth="1"/>
    <col min="2" max="11" width="8.81640625" style="9" customWidth="1"/>
    <col min="12" max="12" width="7.90625" style="9" customWidth="1"/>
    <col min="13" max="13" width="6.81640625" style="9" customWidth="1"/>
    <col min="14" max="16384" width="9.1796875" style="9"/>
  </cols>
  <sheetData>
    <row r="1" spans="1:17" ht="15" customHeight="1" x14ac:dyDescent="0.25">
      <c r="A1" s="9" t="s">
        <v>0</v>
      </c>
    </row>
    <row r="2" spans="1:17" ht="15" customHeight="1" x14ac:dyDescent="0.25">
      <c r="A2" s="9" t="s">
        <v>1</v>
      </c>
    </row>
    <row r="3" spans="1:17" ht="15" customHeight="1" x14ac:dyDescent="0.25">
      <c r="A3" s="9" t="s">
        <v>2</v>
      </c>
    </row>
    <row r="4" spans="1:17" ht="15" customHeight="1" x14ac:dyDescent="0.25">
      <c r="A4" s="9" t="s">
        <v>3</v>
      </c>
    </row>
    <row r="5" spans="1:17" ht="15" customHeight="1" x14ac:dyDescent="0.25">
      <c r="A5" s="9" t="s">
        <v>4</v>
      </c>
    </row>
    <row r="6" spans="1:17" ht="15" customHeight="1" x14ac:dyDescent="0.25">
      <c r="A6" s="9" t="s">
        <v>5</v>
      </c>
    </row>
    <row r="7" spans="1:17" ht="15" customHeight="1" x14ac:dyDescent="0.25">
      <c r="A7" s="9" t="s">
        <v>3</v>
      </c>
    </row>
    <row r="8" spans="1:17" ht="15" customHeight="1" x14ac:dyDescent="0.25">
      <c r="A8" s="9" t="s">
        <v>6</v>
      </c>
    </row>
    <row r="9" spans="1:17" ht="15" customHeight="1" x14ac:dyDescent="0.25">
      <c r="A9" s="9" t="s">
        <v>3</v>
      </c>
    </row>
    <row r="10" spans="1:17" ht="15" customHeight="1" x14ac:dyDescent="0.25">
      <c r="A10" s="9" t="s">
        <v>7</v>
      </c>
      <c r="B10" s="9">
        <v>1</v>
      </c>
      <c r="C10" s="9">
        <v>2</v>
      </c>
      <c r="D10" s="9">
        <v>3</v>
      </c>
      <c r="E10" s="9">
        <v>4</v>
      </c>
      <c r="F10" s="9">
        <v>5</v>
      </c>
      <c r="G10" s="9">
        <v>6</v>
      </c>
      <c r="H10" s="9">
        <v>7</v>
      </c>
      <c r="I10" s="9">
        <v>8</v>
      </c>
      <c r="J10" s="9">
        <v>9</v>
      </c>
      <c r="K10" s="9">
        <v>10</v>
      </c>
      <c r="L10" s="9">
        <v>11</v>
      </c>
      <c r="M10" s="9">
        <v>12</v>
      </c>
      <c r="N10" s="9" t="s">
        <v>250</v>
      </c>
      <c r="O10" s="9" t="s">
        <v>251</v>
      </c>
      <c r="P10" s="9" t="s">
        <v>252</v>
      </c>
      <c r="Q10" s="9" t="s">
        <v>252</v>
      </c>
    </row>
    <row r="11" spans="1:17" ht="15" customHeight="1" x14ac:dyDescent="0.25">
      <c r="A11" s="9" t="s">
        <v>8</v>
      </c>
      <c r="B11" s="11">
        <v>1.3599000000000001</v>
      </c>
      <c r="C11" s="11">
        <v>0.628</v>
      </c>
      <c r="D11" s="11">
        <v>9.8599999999999993E-2</v>
      </c>
      <c r="E11" s="11">
        <v>1.0182</v>
      </c>
      <c r="F11" s="11">
        <v>1.0184</v>
      </c>
      <c r="G11" s="11">
        <v>6.88E-2</v>
      </c>
      <c r="H11" s="11">
        <v>1.8359000000000001</v>
      </c>
      <c r="I11" s="11">
        <v>1.7668999999999999</v>
      </c>
      <c r="J11" s="11">
        <v>5.79E-2</v>
      </c>
      <c r="K11" s="11">
        <v>5.8900000000000001E-2</v>
      </c>
      <c r="N11" s="9">
        <v>200</v>
      </c>
      <c r="O11" s="11">
        <v>1.8359000000000001</v>
      </c>
      <c r="P11" s="11">
        <v>1.7668999999999999</v>
      </c>
      <c r="Q11" s="11">
        <f>AVERAGE(O11:P11)</f>
        <v>1.8014000000000001</v>
      </c>
    </row>
    <row r="12" spans="1:17" ht="15" customHeight="1" x14ac:dyDescent="0.25">
      <c r="A12" s="9" t="s">
        <v>9</v>
      </c>
      <c r="B12" s="11">
        <v>0.53149999999999997</v>
      </c>
      <c r="C12" s="11">
        <v>0.2243</v>
      </c>
      <c r="D12" s="11">
        <v>8.1500000000000003E-2</v>
      </c>
      <c r="E12" s="11">
        <v>0.4173</v>
      </c>
      <c r="F12" s="11">
        <v>0.41909999999999997</v>
      </c>
      <c r="G12" s="11">
        <v>6.3E-2</v>
      </c>
      <c r="H12" s="11">
        <v>1.4348000000000001</v>
      </c>
      <c r="I12" s="11">
        <v>1.3883000000000001</v>
      </c>
      <c r="J12" s="11">
        <v>4.9700000000000001E-2</v>
      </c>
      <c r="K12" s="11">
        <v>5.3100000000000001E-2</v>
      </c>
      <c r="N12" s="9">
        <f>N11/2</f>
        <v>100</v>
      </c>
      <c r="O12" s="11">
        <v>1.4348000000000001</v>
      </c>
      <c r="P12" s="11">
        <v>1.3883000000000001</v>
      </c>
      <c r="Q12" s="11">
        <f t="shared" ref="Q12:Q18" si="0">AVERAGE(O12:P12)</f>
        <v>1.4115500000000001</v>
      </c>
    </row>
    <row r="13" spans="1:17" ht="15" customHeight="1" x14ac:dyDescent="0.25">
      <c r="A13" s="9" t="s">
        <v>10</v>
      </c>
      <c r="B13" s="11">
        <v>0.20219999999999999</v>
      </c>
      <c r="C13" s="11">
        <v>0.1047</v>
      </c>
      <c r="D13" s="11">
        <v>6.6000000000000003E-2</v>
      </c>
      <c r="E13" s="11">
        <v>0.15229999999999999</v>
      </c>
      <c r="F13" s="11">
        <v>0.1628</v>
      </c>
      <c r="G13" s="11">
        <v>6.3399999999999998E-2</v>
      </c>
      <c r="H13" s="11">
        <v>0.99939999999999996</v>
      </c>
      <c r="I13" s="11">
        <v>0.88129999999999997</v>
      </c>
      <c r="J13" s="11">
        <v>3.8399999999999997E-2</v>
      </c>
      <c r="K13" s="11">
        <v>4.7899999999999998E-2</v>
      </c>
      <c r="N13" s="9">
        <f t="shared" ref="N13:N18" si="1">N12/2</f>
        <v>50</v>
      </c>
      <c r="O13" s="11">
        <v>0.99939999999999996</v>
      </c>
      <c r="P13" s="11">
        <v>0.88129999999999997</v>
      </c>
      <c r="Q13" s="11">
        <f t="shared" si="0"/>
        <v>0.94035000000000002</v>
      </c>
    </row>
    <row r="14" spans="1:17" ht="15" customHeight="1" x14ac:dyDescent="0.25">
      <c r="A14" s="9" t="s">
        <v>11</v>
      </c>
      <c r="B14" s="11">
        <v>0.51759999999999995</v>
      </c>
      <c r="C14" s="11">
        <v>0.38700000000000001</v>
      </c>
      <c r="D14" s="11">
        <v>9.2799999999999994E-2</v>
      </c>
      <c r="E14" s="11">
        <v>0.4173</v>
      </c>
      <c r="F14" s="11">
        <v>0.39979999999999999</v>
      </c>
      <c r="G14" s="11">
        <v>5.7500000000000002E-2</v>
      </c>
      <c r="H14" s="11">
        <v>0.58360000000000001</v>
      </c>
      <c r="I14" s="11">
        <v>0.50890000000000002</v>
      </c>
      <c r="J14" s="11">
        <v>6.6799999999999998E-2</v>
      </c>
      <c r="K14" s="11">
        <v>4.5699999999999998E-2</v>
      </c>
      <c r="N14" s="9">
        <f t="shared" si="1"/>
        <v>25</v>
      </c>
      <c r="O14" s="11">
        <v>0.58360000000000001</v>
      </c>
      <c r="P14" s="11">
        <v>0.50890000000000002</v>
      </c>
      <c r="Q14" s="11">
        <f t="shared" si="0"/>
        <v>0.54625000000000001</v>
      </c>
    </row>
    <row r="15" spans="1:17" ht="15" customHeight="1" x14ac:dyDescent="0.25">
      <c r="A15" s="9" t="s">
        <v>12</v>
      </c>
      <c r="B15" s="11">
        <v>0.23699999999999999</v>
      </c>
      <c r="C15" s="11">
        <v>0.17480000000000001</v>
      </c>
      <c r="D15" s="11">
        <v>8.3099999999999993E-2</v>
      </c>
      <c r="E15" s="11">
        <v>0.20699999999999999</v>
      </c>
      <c r="F15" s="11">
        <v>0.20069999999999999</v>
      </c>
      <c r="G15" s="11">
        <v>6.3899999999999998E-2</v>
      </c>
      <c r="H15" s="11">
        <v>0.38800000000000001</v>
      </c>
      <c r="I15" s="11">
        <v>0.34449999999999997</v>
      </c>
      <c r="J15" s="11">
        <v>4.5199999999999997E-2</v>
      </c>
      <c r="K15" s="11">
        <v>5.7500000000000002E-2</v>
      </c>
      <c r="N15" s="9">
        <f t="shared" si="1"/>
        <v>12.5</v>
      </c>
      <c r="O15" s="11">
        <v>0.38800000000000001</v>
      </c>
      <c r="P15" s="11">
        <v>0.34449999999999997</v>
      </c>
      <c r="Q15" s="11">
        <f t="shared" si="0"/>
        <v>0.36624999999999996</v>
      </c>
    </row>
    <row r="16" spans="1:17" ht="15" customHeight="1" x14ac:dyDescent="0.25">
      <c r="A16" s="9" t="s">
        <v>13</v>
      </c>
      <c r="B16" s="11">
        <v>0.1208</v>
      </c>
      <c r="C16" s="11">
        <v>9.7699999999999995E-2</v>
      </c>
      <c r="D16" s="11">
        <v>6.3500000000000001E-2</v>
      </c>
      <c r="E16" s="11">
        <v>0.10580000000000001</v>
      </c>
      <c r="F16" s="11">
        <v>0.1026</v>
      </c>
      <c r="G16" s="11">
        <v>5.04E-2</v>
      </c>
      <c r="H16" s="11">
        <v>0.2349</v>
      </c>
      <c r="I16" s="11">
        <v>0.1918</v>
      </c>
      <c r="J16" s="11">
        <v>4.9599999999999998E-2</v>
      </c>
      <c r="K16" s="11">
        <v>5.3699999999999998E-2</v>
      </c>
      <c r="N16" s="9">
        <f t="shared" si="1"/>
        <v>6.25</v>
      </c>
      <c r="O16" s="11">
        <v>0.2349</v>
      </c>
      <c r="P16" s="11">
        <v>0.1918</v>
      </c>
      <c r="Q16" s="11">
        <f t="shared" si="0"/>
        <v>0.21334999999999998</v>
      </c>
    </row>
    <row r="17" spans="1:17" ht="15" customHeight="1" x14ac:dyDescent="0.25">
      <c r="A17" s="9" t="s">
        <v>14</v>
      </c>
      <c r="B17" s="11">
        <v>0.32340000000000002</v>
      </c>
      <c r="C17" s="11">
        <v>0.1764</v>
      </c>
      <c r="D17" s="11">
        <v>8.1799999999999998E-2</v>
      </c>
      <c r="E17" s="11">
        <v>0.15010000000000001</v>
      </c>
      <c r="F17" s="11">
        <v>9.98E-2</v>
      </c>
      <c r="G17" s="11">
        <v>7.4300000000000005E-2</v>
      </c>
      <c r="H17" s="11">
        <v>0.15709999999999999</v>
      </c>
      <c r="I17" s="11">
        <v>0.13539999999999999</v>
      </c>
      <c r="J17" s="11">
        <v>6.2100000000000002E-2</v>
      </c>
      <c r="K17" s="11">
        <v>6.2899999999999998E-2</v>
      </c>
      <c r="N17" s="9">
        <f t="shared" si="1"/>
        <v>3.125</v>
      </c>
      <c r="O17" s="11">
        <v>0.15709999999999999</v>
      </c>
      <c r="P17" s="11">
        <v>0.13539999999999999</v>
      </c>
      <c r="Q17" s="11">
        <f t="shared" si="0"/>
        <v>0.14624999999999999</v>
      </c>
    </row>
    <row r="18" spans="1:17" ht="15" customHeight="1" x14ac:dyDescent="0.25">
      <c r="A18" s="9" t="s">
        <v>15</v>
      </c>
      <c r="B18" s="11">
        <v>0.80269999999999997</v>
      </c>
      <c r="C18" s="11">
        <v>0.29680000000000001</v>
      </c>
      <c r="D18" s="11">
        <v>0.14319999999999999</v>
      </c>
      <c r="E18" s="11">
        <v>0.78969999999999996</v>
      </c>
      <c r="F18" s="11">
        <v>0.38450000000000001</v>
      </c>
      <c r="G18" s="11">
        <v>0.1462</v>
      </c>
      <c r="H18" s="11">
        <v>0.11940000000000001</v>
      </c>
      <c r="I18" s="11">
        <v>0.1181</v>
      </c>
      <c r="J18" s="11">
        <v>7.6600000000000001E-2</v>
      </c>
      <c r="K18" s="11">
        <v>5.9200000000000003E-2</v>
      </c>
      <c r="N18" s="9">
        <f t="shared" si="1"/>
        <v>1.5625</v>
      </c>
      <c r="O18" s="11">
        <v>0.11940000000000001</v>
      </c>
      <c r="P18" s="11">
        <v>0.1181</v>
      </c>
      <c r="Q18" s="11">
        <f t="shared" si="0"/>
        <v>0.11874999999999999</v>
      </c>
    </row>
    <row r="19" spans="1:17" ht="15" customHeight="1" x14ac:dyDescent="0.25">
      <c r="J19" s="11">
        <f>AVERAGE(J11:K18)</f>
        <v>5.5325000000000006E-2</v>
      </c>
      <c r="N19" s="9" t="s">
        <v>250</v>
      </c>
      <c r="O19" s="9" t="s">
        <v>251</v>
      </c>
      <c r="P19" s="9" t="s">
        <v>252</v>
      </c>
      <c r="Q19" s="9" t="s">
        <v>252</v>
      </c>
    </row>
    <row r="20" spans="1:17" ht="15" customHeight="1" x14ac:dyDescent="0.25">
      <c r="B20" s="11">
        <f>B11-0.0553</f>
        <v>1.3046000000000002</v>
      </c>
      <c r="C20" s="11">
        <f t="shared" ref="C20:K20" si="2">C11-0.0553</f>
        <v>0.57269999999999999</v>
      </c>
      <c r="D20" s="11">
        <f t="shared" si="2"/>
        <v>4.3299999999999991E-2</v>
      </c>
      <c r="E20" s="11">
        <f t="shared" si="2"/>
        <v>0.96289999999999998</v>
      </c>
      <c r="F20" s="11">
        <f t="shared" si="2"/>
        <v>0.96309999999999996</v>
      </c>
      <c r="G20" s="11">
        <f t="shared" si="2"/>
        <v>1.3499999999999998E-2</v>
      </c>
      <c r="H20" s="11">
        <f t="shared" si="2"/>
        <v>1.7806000000000002</v>
      </c>
      <c r="I20" s="11">
        <f t="shared" si="2"/>
        <v>1.7116</v>
      </c>
      <c r="J20" s="11">
        <f t="shared" si="2"/>
        <v>2.5999999999999981E-3</v>
      </c>
      <c r="K20" s="11">
        <f t="shared" si="2"/>
        <v>3.599999999999999E-3</v>
      </c>
      <c r="N20" s="9">
        <v>200</v>
      </c>
      <c r="O20" s="11">
        <f t="shared" ref="O20:P20" si="3">O11-0.0553</f>
        <v>1.7806000000000002</v>
      </c>
      <c r="P20" s="11">
        <f t="shared" si="3"/>
        <v>1.7116</v>
      </c>
      <c r="Q20" s="11">
        <f>AVERAGE(O20:P20)</f>
        <v>1.7461000000000002</v>
      </c>
    </row>
    <row r="21" spans="1:17" ht="15" customHeight="1" x14ac:dyDescent="0.25">
      <c r="B21" s="11">
        <f t="shared" ref="B21:K21" si="4">B12-0.0553</f>
        <v>0.47619999999999996</v>
      </c>
      <c r="C21" s="11">
        <f t="shared" si="4"/>
        <v>0.16899999999999998</v>
      </c>
      <c r="D21" s="11">
        <f t="shared" si="4"/>
        <v>2.6200000000000001E-2</v>
      </c>
      <c r="E21" s="11">
        <f t="shared" si="4"/>
        <v>0.36199999999999999</v>
      </c>
      <c r="F21" s="11">
        <f t="shared" si="4"/>
        <v>0.36379999999999996</v>
      </c>
      <c r="G21" s="11">
        <f t="shared" si="4"/>
        <v>7.6999999999999985E-3</v>
      </c>
      <c r="H21" s="11">
        <f t="shared" si="4"/>
        <v>1.3795000000000002</v>
      </c>
      <c r="I21" s="11">
        <f t="shared" si="4"/>
        <v>1.3330000000000002</v>
      </c>
      <c r="J21" s="11">
        <f t="shared" si="4"/>
        <v>-5.6000000000000008E-3</v>
      </c>
      <c r="K21" s="11">
        <f t="shared" si="4"/>
        <v>-2.2000000000000006E-3</v>
      </c>
      <c r="N21" s="9">
        <f>N20/2</f>
        <v>100</v>
      </c>
      <c r="O21" s="11">
        <f t="shared" ref="O21:P21" si="5">O12-0.0553</f>
        <v>1.3795000000000002</v>
      </c>
      <c r="P21" s="11">
        <f t="shared" si="5"/>
        <v>1.3330000000000002</v>
      </c>
      <c r="Q21" s="11">
        <f t="shared" ref="Q21:Q27" si="6">AVERAGE(O21:P21)</f>
        <v>1.3562500000000002</v>
      </c>
    </row>
    <row r="22" spans="1:17" ht="15" customHeight="1" x14ac:dyDescent="0.25">
      <c r="B22" s="11">
        <f t="shared" ref="B22:K22" si="7">B13-0.0553</f>
        <v>0.14689999999999998</v>
      </c>
      <c r="C22" s="11">
        <f t="shared" si="7"/>
        <v>4.9399999999999999E-2</v>
      </c>
      <c r="D22" s="11">
        <f t="shared" si="7"/>
        <v>1.0700000000000001E-2</v>
      </c>
      <c r="E22" s="11">
        <f t="shared" si="7"/>
        <v>9.6999999999999989E-2</v>
      </c>
      <c r="F22" s="11">
        <f t="shared" si="7"/>
        <v>0.1075</v>
      </c>
      <c r="G22" s="11">
        <f t="shared" si="7"/>
        <v>8.0999999999999961E-3</v>
      </c>
      <c r="H22" s="11">
        <f t="shared" si="7"/>
        <v>0.94409999999999994</v>
      </c>
      <c r="I22" s="11">
        <f t="shared" si="7"/>
        <v>0.82599999999999996</v>
      </c>
      <c r="J22" s="11">
        <f t="shared" si="7"/>
        <v>-1.6900000000000005E-2</v>
      </c>
      <c r="K22" s="11">
        <f t="shared" si="7"/>
        <v>-7.4000000000000038E-3</v>
      </c>
      <c r="N22" s="9">
        <f t="shared" ref="N22:N27" si="8">N21/2</f>
        <v>50</v>
      </c>
      <c r="O22" s="11">
        <f t="shared" ref="O22:P22" si="9">O13-0.0553</f>
        <v>0.94409999999999994</v>
      </c>
      <c r="P22" s="11">
        <f t="shared" si="9"/>
        <v>0.82599999999999996</v>
      </c>
      <c r="Q22" s="11">
        <f t="shared" si="6"/>
        <v>0.88504999999999989</v>
      </c>
    </row>
    <row r="23" spans="1:17" ht="15" customHeight="1" x14ac:dyDescent="0.25">
      <c r="B23" s="11">
        <f t="shared" ref="B23:K23" si="10">B14-0.0553</f>
        <v>0.46229999999999993</v>
      </c>
      <c r="C23" s="11">
        <f t="shared" si="10"/>
        <v>0.33169999999999999</v>
      </c>
      <c r="D23" s="11">
        <f t="shared" si="10"/>
        <v>3.7499999999999992E-2</v>
      </c>
      <c r="E23" s="11">
        <f t="shared" si="10"/>
        <v>0.36199999999999999</v>
      </c>
      <c r="F23" s="11">
        <f t="shared" si="10"/>
        <v>0.34449999999999997</v>
      </c>
      <c r="G23" s="11">
        <f t="shared" si="10"/>
        <v>2.2000000000000006E-3</v>
      </c>
      <c r="H23" s="11">
        <f t="shared" si="10"/>
        <v>0.52829999999999999</v>
      </c>
      <c r="I23" s="11">
        <f t="shared" si="10"/>
        <v>0.4536</v>
      </c>
      <c r="J23" s="11">
        <f t="shared" si="10"/>
        <v>1.1499999999999996E-2</v>
      </c>
      <c r="K23" s="11">
        <f t="shared" si="10"/>
        <v>-9.6000000000000044E-3</v>
      </c>
      <c r="N23" s="9">
        <f t="shared" si="8"/>
        <v>25</v>
      </c>
      <c r="O23" s="11">
        <f t="shared" ref="O23:P23" si="11">O14-0.0553</f>
        <v>0.52829999999999999</v>
      </c>
      <c r="P23" s="11">
        <f t="shared" si="11"/>
        <v>0.4536</v>
      </c>
      <c r="Q23" s="11">
        <f t="shared" si="6"/>
        <v>0.49095</v>
      </c>
    </row>
    <row r="24" spans="1:17" ht="15" customHeight="1" x14ac:dyDescent="0.25">
      <c r="B24" s="11">
        <f t="shared" ref="B24:K24" si="12">B15-0.0553</f>
        <v>0.18169999999999997</v>
      </c>
      <c r="C24" s="11">
        <f t="shared" si="12"/>
        <v>0.11950000000000001</v>
      </c>
      <c r="D24" s="11">
        <f t="shared" si="12"/>
        <v>2.7799999999999991E-2</v>
      </c>
      <c r="E24" s="11">
        <f t="shared" si="12"/>
        <v>0.1517</v>
      </c>
      <c r="F24" s="11">
        <f t="shared" si="12"/>
        <v>0.14539999999999997</v>
      </c>
      <c r="G24" s="11">
        <f t="shared" si="12"/>
        <v>8.5999999999999965E-3</v>
      </c>
      <c r="H24" s="11">
        <f t="shared" si="12"/>
        <v>0.3327</v>
      </c>
      <c r="I24" s="11">
        <f t="shared" si="12"/>
        <v>0.28919999999999996</v>
      </c>
      <c r="J24" s="11">
        <f t="shared" si="12"/>
        <v>-1.0100000000000005E-2</v>
      </c>
      <c r="K24" s="11">
        <f t="shared" si="12"/>
        <v>2.2000000000000006E-3</v>
      </c>
      <c r="N24" s="9">
        <f t="shared" si="8"/>
        <v>12.5</v>
      </c>
      <c r="O24" s="11">
        <f t="shared" ref="O24:P24" si="13">O15-0.0553</f>
        <v>0.3327</v>
      </c>
      <c r="P24" s="11">
        <f t="shared" si="13"/>
        <v>0.28919999999999996</v>
      </c>
      <c r="Q24" s="11">
        <f t="shared" si="6"/>
        <v>0.31094999999999995</v>
      </c>
    </row>
    <row r="25" spans="1:17" ht="15" customHeight="1" x14ac:dyDescent="0.25">
      <c r="B25" s="11">
        <f t="shared" ref="B25:K25" si="14">B16-0.0553</f>
        <v>6.5500000000000003E-2</v>
      </c>
      <c r="C25" s="11">
        <f t="shared" si="14"/>
        <v>4.2399999999999993E-2</v>
      </c>
      <c r="D25" s="11">
        <f t="shared" si="14"/>
        <v>8.199999999999999E-3</v>
      </c>
      <c r="E25" s="11">
        <f t="shared" si="14"/>
        <v>5.0500000000000003E-2</v>
      </c>
      <c r="F25" s="11">
        <f t="shared" si="14"/>
        <v>4.7299999999999995E-2</v>
      </c>
      <c r="G25" s="11">
        <f t="shared" si="14"/>
        <v>-4.9000000000000016E-3</v>
      </c>
      <c r="H25" s="11">
        <f t="shared" si="14"/>
        <v>0.17959999999999998</v>
      </c>
      <c r="I25" s="11">
        <f t="shared" si="14"/>
        <v>0.13650000000000001</v>
      </c>
      <c r="J25" s="11">
        <f t="shared" si="14"/>
        <v>-5.7000000000000037E-3</v>
      </c>
      <c r="K25" s="11">
        <f t="shared" si="14"/>
        <v>-1.6000000000000042E-3</v>
      </c>
      <c r="N25" s="9">
        <f t="shared" si="8"/>
        <v>6.25</v>
      </c>
      <c r="O25" s="11">
        <f t="shared" ref="O25:P25" si="15">O16-0.0553</f>
        <v>0.17959999999999998</v>
      </c>
      <c r="P25" s="11">
        <f t="shared" si="15"/>
        <v>0.13650000000000001</v>
      </c>
      <c r="Q25" s="11">
        <f t="shared" si="6"/>
        <v>0.15805</v>
      </c>
    </row>
    <row r="26" spans="1:17" ht="15" customHeight="1" x14ac:dyDescent="0.25">
      <c r="B26" s="11">
        <f>B17-0.0553</f>
        <v>0.2681</v>
      </c>
      <c r="C26" s="11">
        <f t="shared" ref="C26:K26" si="16">C17-0.0553</f>
        <v>0.1211</v>
      </c>
      <c r="D26" s="11">
        <f t="shared" si="16"/>
        <v>2.6499999999999996E-2</v>
      </c>
      <c r="E26" s="11">
        <f t="shared" si="16"/>
        <v>9.4800000000000009E-2</v>
      </c>
      <c r="F26" s="11">
        <f t="shared" si="16"/>
        <v>4.4499999999999998E-2</v>
      </c>
      <c r="G26" s="11">
        <f t="shared" si="16"/>
        <v>1.9000000000000003E-2</v>
      </c>
      <c r="H26" s="11">
        <f t="shared" si="16"/>
        <v>0.10179999999999999</v>
      </c>
      <c r="I26" s="11">
        <f t="shared" si="16"/>
        <v>8.0099999999999991E-2</v>
      </c>
      <c r="J26" s="11">
        <f t="shared" si="16"/>
        <v>6.8000000000000005E-3</v>
      </c>
      <c r="K26" s="11">
        <f t="shared" si="16"/>
        <v>7.5999999999999956E-3</v>
      </c>
      <c r="N26" s="9">
        <f t="shared" si="8"/>
        <v>3.125</v>
      </c>
      <c r="O26" s="11">
        <f t="shared" ref="O26:P26" si="17">O17-0.0553</f>
        <v>0.10179999999999999</v>
      </c>
      <c r="P26" s="11">
        <f t="shared" si="17"/>
        <v>8.0099999999999991E-2</v>
      </c>
      <c r="Q26" s="11">
        <f t="shared" si="6"/>
        <v>9.0949999999999989E-2</v>
      </c>
    </row>
    <row r="27" spans="1:17" ht="15" customHeight="1" x14ac:dyDescent="0.25">
      <c r="B27" s="11">
        <f t="shared" ref="B27:K27" si="18">B18-0.0553</f>
        <v>0.74739999999999995</v>
      </c>
      <c r="C27" s="11">
        <f t="shared" si="18"/>
        <v>0.24149999999999999</v>
      </c>
      <c r="D27" s="11">
        <f t="shared" si="18"/>
        <v>8.7899999999999992E-2</v>
      </c>
      <c r="E27" s="11">
        <f t="shared" si="18"/>
        <v>0.73439999999999994</v>
      </c>
      <c r="F27" s="11">
        <f t="shared" si="18"/>
        <v>0.32919999999999999</v>
      </c>
      <c r="G27" s="11">
        <f t="shared" si="18"/>
        <v>9.0899999999999995E-2</v>
      </c>
      <c r="H27" s="11">
        <f t="shared" si="18"/>
        <v>6.4100000000000004E-2</v>
      </c>
      <c r="I27" s="11">
        <f t="shared" si="18"/>
        <v>6.2799999999999995E-2</v>
      </c>
      <c r="J27" s="11">
        <f t="shared" si="18"/>
        <v>2.1299999999999999E-2</v>
      </c>
      <c r="K27" s="11">
        <f t="shared" si="18"/>
        <v>3.9000000000000007E-3</v>
      </c>
      <c r="N27" s="9">
        <f t="shared" si="8"/>
        <v>1.5625</v>
      </c>
      <c r="O27" s="11">
        <f t="shared" ref="O27:P27" si="19">O18-0.0553</f>
        <v>6.4100000000000004E-2</v>
      </c>
      <c r="P27" s="11">
        <f t="shared" si="19"/>
        <v>6.2799999999999995E-2</v>
      </c>
      <c r="Q27" s="11">
        <f t="shared" si="6"/>
        <v>6.3450000000000006E-2</v>
      </c>
    </row>
    <row r="28" spans="1:17" ht="15" customHeight="1" x14ac:dyDescent="0.25">
      <c r="B28" s="11"/>
      <c r="C28" s="11"/>
      <c r="D28" s="11"/>
      <c r="E28" s="11"/>
      <c r="F28" s="11"/>
      <c r="G28" s="11"/>
      <c r="H28" s="11"/>
      <c r="I28" s="11"/>
      <c r="J28" s="11"/>
      <c r="K28" s="11"/>
      <c r="O28" s="11"/>
      <c r="P28" s="11"/>
      <c r="Q28" s="11"/>
    </row>
    <row r="29" spans="1:17" ht="15" customHeight="1" x14ac:dyDescent="0.25">
      <c r="B29" s="11">
        <f>(B20-0.0564)/0.0169</f>
        <v>73.857988165680496</v>
      </c>
      <c r="C29" s="11">
        <f t="shared" ref="C29:I29" si="20">(C20-0.0564)/0.0169</f>
        <v>30.550295857988168</v>
      </c>
      <c r="D29" s="11">
        <f t="shared" si="20"/>
        <v>-0.77514792899408336</v>
      </c>
      <c r="E29" s="11">
        <f t="shared" si="20"/>
        <v>53.639053254437876</v>
      </c>
      <c r="F29" s="11">
        <f t="shared" si="20"/>
        <v>53.650887573964496</v>
      </c>
      <c r="G29" s="11">
        <f t="shared" si="20"/>
        <v>-2.5384615384615388</v>
      </c>
      <c r="H29" s="11">
        <f t="shared" si="20"/>
        <v>102.02366863905327</v>
      </c>
      <c r="I29" s="11">
        <f t="shared" si="20"/>
        <v>97.940828402366876</v>
      </c>
      <c r="J29" s="11"/>
      <c r="K29" s="13">
        <f>B29*90</f>
        <v>6647.218934911245</v>
      </c>
      <c r="L29" s="13">
        <f>C29*90</f>
        <v>2749.5266272189351</v>
      </c>
      <c r="M29" s="14">
        <f>D29*90</f>
        <v>-69.763313609467502</v>
      </c>
      <c r="N29" s="13">
        <f>E29*30</f>
        <v>1609.1715976331363</v>
      </c>
      <c r="O29" s="13">
        <f>F29*30</f>
        <v>1609.5266272189349</v>
      </c>
      <c r="P29" s="13">
        <f>G29*30</f>
        <v>-76.15384615384616</v>
      </c>
      <c r="Q29" s="11"/>
    </row>
    <row r="30" spans="1:17" ht="15" customHeight="1" x14ac:dyDescent="0.25">
      <c r="B30" s="11">
        <f t="shared" ref="B30:I30" si="21">(B21-0.0564)/0.0169</f>
        <v>24.840236686390533</v>
      </c>
      <c r="C30" s="11">
        <f t="shared" si="21"/>
        <v>6.6627218934911232</v>
      </c>
      <c r="D30" s="11">
        <f t="shared" si="21"/>
        <v>-1.7869822485207101</v>
      </c>
      <c r="E30" s="11">
        <f t="shared" si="21"/>
        <v>18.082840236686391</v>
      </c>
      <c r="F30" s="11">
        <f t="shared" si="21"/>
        <v>18.189349112426033</v>
      </c>
      <c r="G30" s="11">
        <f t="shared" si="21"/>
        <v>-2.8816568047337281</v>
      </c>
      <c r="H30" s="11">
        <f t="shared" si="21"/>
        <v>78.289940828402379</v>
      </c>
      <c r="I30" s="11">
        <f t="shared" si="21"/>
        <v>75.538461538461561</v>
      </c>
      <c r="J30" s="11"/>
      <c r="K30" s="13">
        <f>B30*270</f>
        <v>6706.8639053254437</v>
      </c>
      <c r="L30" s="13">
        <f t="shared" ref="L30:M30" si="22">C30*270</f>
        <v>1798.9349112426032</v>
      </c>
      <c r="M30" s="13">
        <f t="shared" si="22"/>
        <v>-482.48520710059171</v>
      </c>
      <c r="N30" s="13">
        <f>E30*90</f>
        <v>1627.4556213017752</v>
      </c>
      <c r="O30" s="13">
        <f>F30*90</f>
        <v>1637.041420118343</v>
      </c>
      <c r="P30" s="13">
        <f>G30*90</f>
        <v>-259.3491124260355</v>
      </c>
      <c r="Q30" s="11"/>
    </row>
    <row r="31" spans="1:17" ht="15" customHeight="1" x14ac:dyDescent="0.25">
      <c r="B31" s="11">
        <f t="shared" ref="B31:I31" si="23">(B22-0.0564)/0.0169</f>
        <v>5.3550295857988157</v>
      </c>
      <c r="C31" s="11">
        <f t="shared" si="23"/>
        <v>-0.41420118343195267</v>
      </c>
      <c r="D31" s="11">
        <f t="shared" si="23"/>
        <v>-2.7041420118343198</v>
      </c>
      <c r="E31" s="11">
        <f t="shared" si="23"/>
        <v>2.4023668639053253</v>
      </c>
      <c r="F31" s="11">
        <f t="shared" si="23"/>
        <v>3.0236686390532546</v>
      </c>
      <c r="G31" s="11">
        <f t="shared" si="23"/>
        <v>-2.857988165680474</v>
      </c>
      <c r="H31" s="11">
        <f t="shared" si="23"/>
        <v>52.526627218934912</v>
      </c>
      <c r="I31" s="11">
        <f t="shared" si="23"/>
        <v>45.53846153846154</v>
      </c>
      <c r="J31" s="11"/>
      <c r="K31" s="13">
        <f>B31*810</f>
        <v>4337.5739644970408</v>
      </c>
      <c r="L31" s="13">
        <f t="shared" ref="L31:M31" si="24">C31*810</f>
        <v>-335.50295857988164</v>
      </c>
      <c r="M31" s="14">
        <f t="shared" si="24"/>
        <v>-2190.355029585799</v>
      </c>
      <c r="N31" s="9">
        <f>E31*270</f>
        <v>648.63905325443784</v>
      </c>
      <c r="O31" s="9">
        <f>F31*270</f>
        <v>816.39053254437874</v>
      </c>
      <c r="P31" s="9">
        <f>G31*270</f>
        <v>-771.65680473372799</v>
      </c>
      <c r="Q31" s="11"/>
    </row>
    <row r="32" spans="1:17" ht="15" customHeight="1" x14ac:dyDescent="0.25">
      <c r="B32" s="11">
        <f t="shared" ref="B32:I32" si="25">(B23-0.0564)/0.0169</f>
        <v>24.017751479289938</v>
      </c>
      <c r="C32" s="11">
        <f t="shared" si="25"/>
        <v>16.289940828402369</v>
      </c>
      <c r="D32" s="11">
        <f t="shared" si="25"/>
        <v>-1.1183431952662728</v>
      </c>
      <c r="E32" s="11">
        <f t="shared" si="25"/>
        <v>18.082840236686391</v>
      </c>
      <c r="F32" s="11">
        <f t="shared" si="25"/>
        <v>17.047337278106507</v>
      </c>
      <c r="G32" s="11">
        <f t="shared" si="25"/>
        <v>-3.2071005917159767</v>
      </c>
      <c r="H32" s="11">
        <f t="shared" si="25"/>
        <v>27.923076923076923</v>
      </c>
      <c r="I32" s="11">
        <f t="shared" si="25"/>
        <v>23.50295857988166</v>
      </c>
      <c r="J32" s="11"/>
      <c r="K32" s="13">
        <f>B32*90</f>
        <v>2161.5976331360944</v>
      </c>
      <c r="L32" s="13">
        <f t="shared" ref="L32:M32" si="26">C32*90</f>
        <v>1466.0946745562132</v>
      </c>
      <c r="M32" s="13">
        <f t="shared" si="26"/>
        <v>-100.65088757396455</v>
      </c>
      <c r="N32" s="12">
        <f>E32*30</f>
        <v>542.48520710059177</v>
      </c>
      <c r="O32" s="12">
        <f>F32*30</f>
        <v>511.42011834319521</v>
      </c>
      <c r="P32" s="9">
        <f>G32*30</f>
        <v>-96.213017751479299</v>
      </c>
      <c r="Q32" s="11"/>
    </row>
    <row r="33" spans="1:17" ht="15" customHeight="1" x14ac:dyDescent="0.25">
      <c r="B33" s="11">
        <f t="shared" ref="B33:I33" si="27">(B24-0.0564)/0.0169</f>
        <v>7.4142011834319517</v>
      </c>
      <c r="C33" s="11">
        <f t="shared" si="27"/>
        <v>3.7337278106508891</v>
      </c>
      <c r="D33" s="11">
        <f t="shared" si="27"/>
        <v>-1.692307692307693</v>
      </c>
      <c r="E33" s="11">
        <f t="shared" si="27"/>
        <v>5.6390532544378704</v>
      </c>
      <c r="F33" s="11">
        <f t="shared" si="27"/>
        <v>5.2662721893491113</v>
      </c>
      <c r="G33" s="11">
        <f t="shared" si="27"/>
        <v>-2.8284023668639056</v>
      </c>
      <c r="H33" s="11">
        <f t="shared" si="27"/>
        <v>16.349112426035504</v>
      </c>
      <c r="I33" s="11">
        <f t="shared" si="27"/>
        <v>13.775147928994082</v>
      </c>
      <c r="J33" s="11"/>
      <c r="K33" s="13">
        <f>B33*270</f>
        <v>2001.834319526627</v>
      </c>
      <c r="L33" s="13">
        <f t="shared" ref="L33:M33" si="28">C33*270</f>
        <v>1008.10650887574</v>
      </c>
      <c r="M33" s="13">
        <f t="shared" si="28"/>
        <v>-456.92307692307708</v>
      </c>
      <c r="N33" s="12">
        <f>E33*90</f>
        <v>507.51479289940835</v>
      </c>
      <c r="O33" s="12">
        <f t="shared" ref="O33:P33" si="29">F33*90</f>
        <v>473.96449704142003</v>
      </c>
      <c r="P33" s="12">
        <f t="shared" si="29"/>
        <v>-254.5562130177515</v>
      </c>
      <c r="Q33" s="11"/>
    </row>
    <row r="34" spans="1:17" ht="15" customHeight="1" x14ac:dyDescent="0.25">
      <c r="B34" s="11">
        <f t="shared" ref="B34:I34" si="30">(B25-0.0564)/0.0169</f>
        <v>0.53846153846153877</v>
      </c>
      <c r="C34" s="11">
        <f t="shared" si="30"/>
        <v>-0.82840236686390578</v>
      </c>
      <c r="D34" s="11">
        <f t="shared" si="30"/>
        <v>-2.8520710059171601</v>
      </c>
      <c r="E34" s="11">
        <f t="shared" si="30"/>
        <v>-0.34911242603550274</v>
      </c>
      <c r="F34" s="11">
        <f t="shared" si="30"/>
        <v>-0.53846153846153877</v>
      </c>
      <c r="G34" s="11">
        <f t="shared" si="30"/>
        <v>-3.6272189349112431</v>
      </c>
      <c r="H34" s="11">
        <f t="shared" si="30"/>
        <v>7.2899408284023659</v>
      </c>
      <c r="I34" s="11">
        <f t="shared" si="30"/>
        <v>4.7396449704142016</v>
      </c>
      <c r="J34" s="11"/>
      <c r="K34" s="11">
        <f>B34*810</f>
        <v>436.15384615384642</v>
      </c>
      <c r="L34" s="13">
        <f t="shared" ref="L34:M34" si="31">C34*810</f>
        <v>-671.00591715976373</v>
      </c>
      <c r="M34" s="14">
        <f t="shared" si="31"/>
        <v>-2310.1775147928997</v>
      </c>
      <c r="N34" s="9">
        <f>E34*270</f>
        <v>-94.260355029585739</v>
      </c>
      <c r="O34" s="9">
        <f t="shared" ref="O34:P34" si="32">F34*270</f>
        <v>-145.38461538461547</v>
      </c>
      <c r="P34" s="9">
        <f t="shared" si="32"/>
        <v>-979.34911242603562</v>
      </c>
      <c r="Q34" s="11"/>
    </row>
    <row r="35" spans="1:17" ht="15" customHeight="1" x14ac:dyDescent="0.25">
      <c r="B35" s="11">
        <f t="shared" ref="B35:I36" si="33">(B26-0.0564)/0.0169</f>
        <v>12.526627218934912</v>
      </c>
      <c r="C35" s="11">
        <f t="shared" si="33"/>
        <v>3.828402366863906</v>
      </c>
      <c r="D35" s="11">
        <f t="shared" si="33"/>
        <v>-1.7692307692307696</v>
      </c>
      <c r="E35" s="11">
        <f t="shared" si="33"/>
        <v>2.272189349112427</v>
      </c>
      <c r="F35" s="11">
        <f t="shared" si="33"/>
        <v>-0.70414201183431968</v>
      </c>
      <c r="G35" s="11">
        <f t="shared" si="33"/>
        <v>-2.2130177514792897</v>
      </c>
      <c r="H35" s="11">
        <f t="shared" si="33"/>
        <v>2.6863905325443782</v>
      </c>
      <c r="I35" s="11">
        <f t="shared" si="33"/>
        <v>1.4023668639053251</v>
      </c>
      <c r="J35" s="11"/>
      <c r="K35" s="13">
        <f>B35*90</f>
        <v>1127.396449704142</v>
      </c>
      <c r="L35" s="9">
        <f>C35*270</f>
        <v>1033.6686390532545</v>
      </c>
      <c r="M35" s="9">
        <f>D35*810</f>
        <v>-1433.0769230769233</v>
      </c>
      <c r="N35" s="9">
        <f>E35*30</f>
        <v>68.165680473372817</v>
      </c>
      <c r="O35" s="11">
        <f>F35*90</f>
        <v>-63.372781065088773</v>
      </c>
      <c r="P35" s="11">
        <f>G35*270</f>
        <v>-597.51479289940823</v>
      </c>
      <c r="Q35" s="11"/>
    </row>
    <row r="36" spans="1:17" ht="15" customHeight="1" x14ac:dyDescent="0.25">
      <c r="B36" s="11">
        <f>(B27-0.0564)/0.0169</f>
        <v>40.887573964497044</v>
      </c>
      <c r="C36" s="11">
        <f t="shared" si="33"/>
        <v>10.952662721893491</v>
      </c>
      <c r="D36" s="11">
        <f t="shared" si="33"/>
        <v>1.8639053254437867</v>
      </c>
      <c r="E36" s="11">
        <f t="shared" si="33"/>
        <v>40.11834319526627</v>
      </c>
      <c r="F36" s="11">
        <f t="shared" si="33"/>
        <v>16.142011834319529</v>
      </c>
      <c r="G36" s="11">
        <f t="shared" si="33"/>
        <v>2.0414201183431953</v>
      </c>
      <c r="H36" s="11">
        <f t="shared" si="33"/>
        <v>0.45562130177514831</v>
      </c>
      <c r="I36" s="11">
        <f t="shared" si="33"/>
        <v>0.37869822485207083</v>
      </c>
      <c r="J36" s="11"/>
      <c r="K36" s="13">
        <f>B36*90</f>
        <v>3679.8816568047341</v>
      </c>
      <c r="L36" s="9">
        <f>C36*270</f>
        <v>2957.2189349112427</v>
      </c>
      <c r="M36" s="9">
        <f>D36*810</f>
        <v>1509.7633136094673</v>
      </c>
      <c r="N36" s="9">
        <f>E36*30</f>
        <v>1203.5502958579882</v>
      </c>
      <c r="O36" s="11">
        <f>F36*90</f>
        <v>1452.7810650887577</v>
      </c>
      <c r="P36" s="11">
        <f>G36*270</f>
        <v>551.18343195266277</v>
      </c>
      <c r="Q36" s="11"/>
    </row>
    <row r="37" spans="1:17" ht="15" customHeight="1" x14ac:dyDescent="0.25">
      <c r="A37" s="9" t="s">
        <v>16</v>
      </c>
      <c r="B37" s="9">
        <v>1</v>
      </c>
      <c r="C37" s="9">
        <v>2</v>
      </c>
      <c r="D37" s="9">
        <v>3</v>
      </c>
      <c r="E37" s="9">
        <v>4</v>
      </c>
      <c r="F37" s="9">
        <v>5</v>
      </c>
      <c r="G37" s="9">
        <v>6</v>
      </c>
      <c r="H37" s="9">
        <v>7</v>
      </c>
      <c r="I37" s="9">
        <v>8</v>
      </c>
      <c r="J37" s="9">
        <v>9</v>
      </c>
      <c r="K37" s="9">
        <v>10</v>
      </c>
      <c r="N37" s="9" t="s">
        <v>254</v>
      </c>
      <c r="O37" s="9" t="s">
        <v>263</v>
      </c>
      <c r="P37" s="9" t="s">
        <v>253</v>
      </c>
      <c r="Q37" s="9" t="s">
        <v>263</v>
      </c>
    </row>
    <row r="38" spans="1:17" ht="15" customHeight="1" x14ac:dyDescent="0.25">
      <c r="A38" s="9" t="s">
        <v>8</v>
      </c>
      <c r="B38" s="9">
        <f>(B11-0.1117)/0.0169</f>
        <v>73.857988165680496</v>
      </c>
      <c r="C38" s="9">
        <f t="shared" ref="C38:G38" si="34">(C11-0.1117)/0.0169</f>
        <v>30.550295857988168</v>
      </c>
      <c r="D38" s="9">
        <f t="shared" si="34"/>
        <v>-0.77514792899408291</v>
      </c>
      <c r="E38" s="9">
        <f t="shared" si="34"/>
        <v>53.639053254437876</v>
      </c>
      <c r="F38" s="9">
        <f t="shared" si="34"/>
        <v>53.650887573964496</v>
      </c>
      <c r="G38" s="9">
        <f t="shared" si="34"/>
        <v>-2.5384615384615383</v>
      </c>
      <c r="H38" s="9" t="s">
        <v>23</v>
      </c>
      <c r="I38" s="9" t="s">
        <v>24</v>
      </c>
      <c r="J38" s="9" t="s">
        <v>25</v>
      </c>
      <c r="K38" s="9" t="s">
        <v>26</v>
      </c>
      <c r="N38" s="15" t="s">
        <v>255</v>
      </c>
      <c r="O38" s="13">
        <f>AVERAGE(K29:K30)</f>
        <v>6677.0414201183448</v>
      </c>
      <c r="P38" s="15" t="s">
        <v>255</v>
      </c>
      <c r="Q38" s="13">
        <f>AVERAGE(N29:N30)</f>
        <v>1618.3136094674558</v>
      </c>
    </row>
    <row r="39" spans="1:17" ht="12.5" x14ac:dyDescent="0.25">
      <c r="A39" s="9" t="s">
        <v>9</v>
      </c>
      <c r="B39" s="9">
        <f t="shared" ref="B39:G45" si="35">(B12-0.1117)/0.0169</f>
        <v>24.840236686390533</v>
      </c>
      <c r="C39" s="9">
        <f t="shared" si="35"/>
        <v>6.662721893491125</v>
      </c>
      <c r="D39" s="9">
        <f t="shared" si="35"/>
        <v>-1.7869822485207096</v>
      </c>
      <c r="E39" s="9">
        <f t="shared" si="35"/>
        <v>18.082840236686391</v>
      </c>
      <c r="F39" s="9">
        <f t="shared" si="35"/>
        <v>18.189349112426036</v>
      </c>
      <c r="G39" s="9">
        <f t="shared" si="35"/>
        <v>-2.8816568047337277</v>
      </c>
      <c r="H39" s="9" t="s">
        <v>33</v>
      </c>
      <c r="I39" s="9" t="s">
        <v>34</v>
      </c>
      <c r="J39" s="9" t="s">
        <v>35</v>
      </c>
      <c r="K39" s="9" t="s">
        <v>36</v>
      </c>
      <c r="N39" s="15" t="s">
        <v>257</v>
      </c>
      <c r="O39" s="13">
        <f>AVERAGE(L29:L30)</f>
        <v>2274.2307692307691</v>
      </c>
      <c r="P39" s="15" t="s">
        <v>257</v>
      </c>
      <c r="Q39" s="13">
        <f>AVERAGE(O29:O30)</f>
        <v>1623.2840236686388</v>
      </c>
    </row>
    <row r="40" spans="1:17" ht="12.5" x14ac:dyDescent="0.25">
      <c r="A40" s="9" t="s">
        <v>10</v>
      </c>
      <c r="B40" s="9">
        <f t="shared" si="35"/>
        <v>5.3550295857988166</v>
      </c>
      <c r="C40" s="9">
        <f t="shared" si="35"/>
        <v>-0.41420118343195222</v>
      </c>
      <c r="D40" s="9">
        <f t="shared" si="35"/>
        <v>-2.7041420118343193</v>
      </c>
      <c r="E40" s="9">
        <f t="shared" si="35"/>
        <v>2.4023668639053257</v>
      </c>
      <c r="F40" s="9">
        <f t="shared" si="35"/>
        <v>3.023668639053255</v>
      </c>
      <c r="G40" s="9">
        <f t="shared" si="35"/>
        <v>-2.8579881656804735</v>
      </c>
      <c r="H40" s="9" t="s">
        <v>43</v>
      </c>
      <c r="I40" s="9" t="s">
        <v>44</v>
      </c>
      <c r="J40" s="9" t="s">
        <v>45</v>
      </c>
      <c r="K40" s="9" t="s">
        <v>46</v>
      </c>
      <c r="N40" s="15" t="s">
        <v>258</v>
      </c>
      <c r="O40" s="13">
        <v>0</v>
      </c>
      <c r="P40" s="15" t="s">
        <v>258</v>
      </c>
      <c r="Q40" s="9">
        <v>0</v>
      </c>
    </row>
    <row r="41" spans="1:17" ht="12.5" x14ac:dyDescent="0.25">
      <c r="A41" s="9" t="s">
        <v>11</v>
      </c>
      <c r="B41" s="9">
        <f t="shared" si="35"/>
        <v>24.017751479289938</v>
      </c>
      <c r="C41" s="9">
        <f t="shared" si="35"/>
        <v>16.289940828402369</v>
      </c>
      <c r="D41" s="9">
        <f t="shared" si="35"/>
        <v>-1.1183431952662723</v>
      </c>
      <c r="E41" s="9">
        <f t="shared" si="35"/>
        <v>18.082840236686391</v>
      </c>
      <c r="F41" s="9">
        <f t="shared" si="35"/>
        <v>17.047337278106511</v>
      </c>
      <c r="G41" s="9">
        <f t="shared" si="35"/>
        <v>-3.2071005917159763</v>
      </c>
      <c r="H41" s="9" t="s">
        <v>53</v>
      </c>
      <c r="I41" s="9" t="s">
        <v>54</v>
      </c>
      <c r="J41" s="9" t="s">
        <v>55</v>
      </c>
      <c r="K41" s="9" t="s">
        <v>56</v>
      </c>
      <c r="N41" s="15" t="s">
        <v>259</v>
      </c>
      <c r="O41" s="13">
        <f>AVERAGE(K32:K33)</f>
        <v>2081.7159763313607</v>
      </c>
      <c r="P41" s="15" t="s">
        <v>259</v>
      </c>
      <c r="Q41" s="12">
        <f>AVERAGE(N32:N33)</f>
        <v>525</v>
      </c>
    </row>
    <row r="42" spans="1:17" ht="12.5" x14ac:dyDescent="0.25">
      <c r="A42" s="9" t="s">
        <v>12</v>
      </c>
      <c r="B42" s="9">
        <f t="shared" si="35"/>
        <v>7.4142011834319534</v>
      </c>
      <c r="C42" s="9">
        <f t="shared" si="35"/>
        <v>3.7337278106508891</v>
      </c>
      <c r="D42" s="9">
        <f t="shared" si="35"/>
        <v>-1.6923076923076925</v>
      </c>
      <c r="E42" s="9">
        <f t="shared" si="35"/>
        <v>5.6390532544378704</v>
      </c>
      <c r="F42" s="9">
        <f t="shared" si="35"/>
        <v>5.2662721893491131</v>
      </c>
      <c r="G42" s="9">
        <f t="shared" si="35"/>
        <v>-2.8284023668639051</v>
      </c>
      <c r="H42" s="9" t="s">
        <v>63</v>
      </c>
      <c r="I42" s="9" t="s">
        <v>64</v>
      </c>
      <c r="J42" s="9" t="s">
        <v>65</v>
      </c>
      <c r="K42" s="9" t="s">
        <v>66</v>
      </c>
      <c r="N42" s="15" t="s">
        <v>256</v>
      </c>
      <c r="O42" s="13">
        <f>AVERAGE(L32:L33)</f>
        <v>1237.1005917159766</v>
      </c>
      <c r="P42" s="15" t="s">
        <v>256</v>
      </c>
      <c r="Q42" s="12">
        <f>AVERAGE(O32:O33)</f>
        <v>492.69230769230762</v>
      </c>
    </row>
    <row r="43" spans="1:17" ht="12.5" x14ac:dyDescent="0.25">
      <c r="A43" s="9" t="s">
        <v>13</v>
      </c>
      <c r="B43" s="9">
        <f t="shared" si="35"/>
        <v>0.5384615384615391</v>
      </c>
      <c r="C43" s="9">
        <f t="shared" si="35"/>
        <v>-0.82840236686390534</v>
      </c>
      <c r="D43" s="9">
        <f t="shared" si="35"/>
        <v>-2.8520710059171597</v>
      </c>
      <c r="E43" s="9">
        <f t="shared" si="35"/>
        <v>-0.3491124260355023</v>
      </c>
      <c r="F43" s="9">
        <f t="shared" si="35"/>
        <v>-0.53846153846153832</v>
      </c>
      <c r="G43" s="9">
        <f t="shared" si="35"/>
        <v>-3.6272189349112427</v>
      </c>
      <c r="H43" s="9" t="s">
        <v>73</v>
      </c>
      <c r="I43" s="9" t="s">
        <v>74</v>
      </c>
      <c r="J43" s="9" t="s">
        <v>75</v>
      </c>
      <c r="K43" s="9" t="s">
        <v>76</v>
      </c>
      <c r="N43" s="15" t="s">
        <v>260</v>
      </c>
      <c r="O43" s="13">
        <v>0</v>
      </c>
      <c r="P43" s="15" t="s">
        <v>260</v>
      </c>
      <c r="Q43" s="9">
        <v>0</v>
      </c>
    </row>
    <row r="44" spans="1:17" ht="12.5" x14ac:dyDescent="0.25">
      <c r="A44" s="9" t="s">
        <v>14</v>
      </c>
      <c r="B44" s="9">
        <f t="shared" si="35"/>
        <v>12.526627218934914</v>
      </c>
      <c r="C44" s="9">
        <f t="shared" si="35"/>
        <v>3.828402366863906</v>
      </c>
      <c r="D44" s="9">
        <f t="shared" si="35"/>
        <v>-1.7692307692307692</v>
      </c>
      <c r="E44" s="9">
        <f t="shared" si="35"/>
        <v>2.2721893491124274</v>
      </c>
      <c r="F44" s="9">
        <f t="shared" si="35"/>
        <v>-0.70414201183431924</v>
      </c>
      <c r="G44" s="9">
        <f t="shared" si="35"/>
        <v>-2.2130177514792897</v>
      </c>
      <c r="H44" s="9" t="s">
        <v>83</v>
      </c>
      <c r="I44" s="9" t="s">
        <v>84</v>
      </c>
      <c r="J44" s="9" t="s">
        <v>85</v>
      </c>
      <c r="K44" s="9" t="s">
        <v>86</v>
      </c>
      <c r="N44" s="15" t="s">
        <v>261</v>
      </c>
      <c r="O44" s="13">
        <f>AVERAGE(K35:L35)</f>
        <v>1080.5325443786983</v>
      </c>
      <c r="P44" s="15" t="s">
        <v>261</v>
      </c>
      <c r="Q44" s="9">
        <f>AVERAGE(N35)</f>
        <v>68.165680473372817</v>
      </c>
    </row>
    <row r="45" spans="1:17" ht="12.5" x14ac:dyDescent="0.25">
      <c r="A45" s="9" t="s">
        <v>15</v>
      </c>
      <c r="B45" s="9">
        <f t="shared" si="35"/>
        <v>40.887573964497044</v>
      </c>
      <c r="C45" s="9">
        <f t="shared" si="35"/>
        <v>10.952662721893493</v>
      </c>
      <c r="D45" s="9">
        <f t="shared" si="35"/>
        <v>1.8639053254437872</v>
      </c>
      <c r="E45" s="9">
        <f t="shared" si="35"/>
        <v>40.11834319526627</v>
      </c>
      <c r="F45" s="9">
        <f t="shared" si="35"/>
        <v>16.142011834319529</v>
      </c>
      <c r="G45" s="9">
        <f t="shared" si="35"/>
        <v>2.0414201183431957</v>
      </c>
      <c r="H45" s="9" t="s">
        <v>93</v>
      </c>
      <c r="I45" s="9" t="s">
        <v>94</v>
      </c>
      <c r="J45" s="9" t="s">
        <v>95</v>
      </c>
      <c r="K45" s="9" t="s">
        <v>96</v>
      </c>
      <c r="N45" s="15" t="s">
        <v>262</v>
      </c>
      <c r="O45" s="13">
        <f>AVERAGE(K36:L36)</f>
        <v>3318.5502958579882</v>
      </c>
      <c r="P45" s="15" t="s">
        <v>262</v>
      </c>
      <c r="Q45" s="9">
        <f>AVERAGE(N36:O36)</f>
        <v>1328.165680473373</v>
      </c>
    </row>
    <row r="47" spans="1:17" ht="12.5" x14ac:dyDescent="0.25">
      <c r="A47" s="9" t="s">
        <v>97</v>
      </c>
      <c r="N47" s="15" t="s">
        <v>255</v>
      </c>
      <c r="O47" s="9">
        <f>O38/1000</f>
        <v>6.6770414201183446</v>
      </c>
      <c r="P47" s="15" t="s">
        <v>255</v>
      </c>
      <c r="Q47" s="9">
        <f>Q38/1000</f>
        <v>1.6183136094674557</v>
      </c>
    </row>
    <row r="48" spans="1:17" ht="15" customHeight="1" x14ac:dyDescent="0.25">
      <c r="N48" s="15" t="s">
        <v>257</v>
      </c>
      <c r="O48" s="10">
        <f t="shared" ref="O48:O54" si="36">O39/1000</f>
        <v>2.2742307692307691</v>
      </c>
      <c r="P48" s="15" t="s">
        <v>257</v>
      </c>
      <c r="Q48" s="10">
        <f t="shared" ref="Q48:Q54" si="37">Q39/1000</f>
        <v>1.6232840236686388</v>
      </c>
    </row>
    <row r="49" spans="14:18" ht="15" customHeight="1" x14ac:dyDescent="0.25">
      <c r="N49" s="15" t="s">
        <v>258</v>
      </c>
      <c r="O49" s="10">
        <f t="shared" si="36"/>
        <v>0</v>
      </c>
      <c r="P49" s="15" t="s">
        <v>258</v>
      </c>
      <c r="Q49" s="10">
        <f t="shared" si="37"/>
        <v>0</v>
      </c>
    </row>
    <row r="50" spans="14:18" ht="15" customHeight="1" x14ac:dyDescent="0.25">
      <c r="N50" s="15" t="s">
        <v>259</v>
      </c>
      <c r="O50" s="10">
        <f t="shared" si="36"/>
        <v>2.0817159763313606</v>
      </c>
      <c r="P50" s="15" t="s">
        <v>259</v>
      </c>
      <c r="Q50" s="10">
        <f t="shared" si="37"/>
        <v>0.52500000000000002</v>
      </c>
    </row>
    <row r="51" spans="14:18" ht="15" customHeight="1" x14ac:dyDescent="0.25">
      <c r="N51" s="15" t="s">
        <v>256</v>
      </c>
      <c r="O51" s="10">
        <f t="shared" si="36"/>
        <v>1.2371005917159765</v>
      </c>
      <c r="P51" s="15" t="s">
        <v>256</v>
      </c>
      <c r="Q51" s="10">
        <f t="shared" si="37"/>
        <v>0.4926923076923076</v>
      </c>
    </row>
    <row r="52" spans="14:18" ht="15" customHeight="1" x14ac:dyDescent="0.25">
      <c r="N52" s="15" t="s">
        <v>260</v>
      </c>
      <c r="O52" s="10">
        <f t="shared" si="36"/>
        <v>0</v>
      </c>
      <c r="P52" s="15" t="s">
        <v>260</v>
      </c>
      <c r="Q52" s="10">
        <f t="shared" si="37"/>
        <v>0</v>
      </c>
    </row>
    <row r="53" spans="14:18" ht="15" customHeight="1" x14ac:dyDescent="0.25">
      <c r="N53" s="15" t="s">
        <v>261</v>
      </c>
      <c r="O53" s="10">
        <f t="shared" si="36"/>
        <v>1.0805325443786982</v>
      </c>
      <c r="P53" s="15" t="s">
        <v>261</v>
      </c>
      <c r="Q53" s="10">
        <f t="shared" si="37"/>
        <v>6.8165680473372819E-2</v>
      </c>
    </row>
    <row r="54" spans="14:18" ht="15" customHeight="1" x14ac:dyDescent="0.25">
      <c r="N54" s="15" t="s">
        <v>262</v>
      </c>
      <c r="O54" s="10">
        <f t="shared" si="36"/>
        <v>3.318550295857988</v>
      </c>
      <c r="P54" s="15" t="s">
        <v>262</v>
      </c>
      <c r="Q54" s="10">
        <f t="shared" si="37"/>
        <v>1.328165680473373</v>
      </c>
    </row>
    <row r="55" spans="14:18" ht="15" customHeight="1" x14ac:dyDescent="0.25">
      <c r="N55" s="9" t="s">
        <v>268</v>
      </c>
      <c r="O55" s="9" t="s">
        <v>266</v>
      </c>
      <c r="P55" s="9" t="s">
        <v>267</v>
      </c>
      <c r="Q55" s="9" t="s">
        <v>253</v>
      </c>
    </row>
    <row r="56" spans="14:18" ht="15" customHeight="1" x14ac:dyDescent="0.25">
      <c r="N56" s="9" t="s">
        <v>264</v>
      </c>
      <c r="O56" s="9">
        <f>AVERAGE(O47:O49,O53)</f>
        <v>2.507951183431953</v>
      </c>
      <c r="P56" s="9">
        <f>_xlfn.STDEV.P(O47:O49,O53)</f>
        <v>2.5378771514418572</v>
      </c>
      <c r="Q56" s="9">
        <f>AVERAGE(Q47:Q49,Q53)</f>
        <v>0.82744082840236677</v>
      </c>
      <c r="R56" s="9">
        <f>_xlfn.STDEV.P(Q47:Q49,Q53)</f>
        <v>0.79372590074455929</v>
      </c>
    </row>
    <row r="57" spans="14:18" ht="15" customHeight="1" x14ac:dyDescent="0.25">
      <c r="N57" s="9" t="s">
        <v>265</v>
      </c>
      <c r="O57" s="9">
        <f>AVERAGE(O50:O52)</f>
        <v>1.1062721893491123</v>
      </c>
      <c r="P57" s="9">
        <f>_xlfn.STDEV.P(O50:O52)</f>
        <v>0.85487714699353423</v>
      </c>
      <c r="Q57" s="9">
        <f>AVERAGE(Q50:Q52)</f>
        <v>0.33923076923076922</v>
      </c>
      <c r="R57" s="9">
        <f>_xlfn.STDEV.P(Q50:Q52)</f>
        <v>0.24023472249758379</v>
      </c>
    </row>
    <row r="58" spans="14:18" ht="15" customHeight="1" x14ac:dyDescent="0.25">
      <c r="N58" s="10" t="s">
        <v>264</v>
      </c>
      <c r="O58" s="16" t="s">
        <v>269</v>
      </c>
      <c r="Q58" s="16" t="s">
        <v>271</v>
      </c>
    </row>
    <row r="59" spans="14:18" ht="15" customHeight="1" x14ac:dyDescent="0.25">
      <c r="N59" s="10" t="s">
        <v>265</v>
      </c>
      <c r="O59" s="16" t="s">
        <v>270</v>
      </c>
      <c r="Q59" s="16" t="s">
        <v>272</v>
      </c>
    </row>
  </sheetData>
  <phoneticPr fontId="1" type="noConversion"/>
  <pageMargins left="0.75" right="0.75" top="1" bottom="1" header="0.5" footer="0.5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Result summary"/>
  <dimension ref="A1:E85"/>
  <sheetViews>
    <sheetView workbookViewId="0"/>
  </sheetViews>
  <sheetFormatPr defaultColWidth="9.1796875" defaultRowHeight="15" customHeight="1" x14ac:dyDescent="0.25"/>
  <cols>
    <col min="1" max="1" width="17.1796875" customWidth="1"/>
    <col min="2" max="2" width="5.81640625" customWidth="1"/>
    <col min="3" max="3" width="9.1796875" customWidth="1"/>
    <col min="4" max="4" width="8.81640625" customWidth="1"/>
    <col min="5" max="5" width="22" customWidth="1"/>
  </cols>
  <sheetData>
    <row r="1" spans="1:5" ht="15" customHeight="1" x14ac:dyDescent="0.25">
      <c r="A1" t="s">
        <v>98</v>
      </c>
    </row>
    <row r="3" spans="1:5" ht="15" customHeight="1" x14ac:dyDescent="0.25">
      <c r="A3" t="s">
        <v>99</v>
      </c>
    </row>
    <row r="5" spans="1:5" ht="15" customHeight="1" x14ac:dyDescent="0.25">
      <c r="A5" t="s">
        <v>100</v>
      </c>
      <c r="B5" t="s">
        <v>101</v>
      </c>
      <c r="C5" t="s">
        <v>102</v>
      </c>
      <c r="D5" t="s">
        <v>16</v>
      </c>
      <c r="E5" t="s">
        <v>103</v>
      </c>
    </row>
    <row r="6" spans="1:5" ht="15" customHeight="1" x14ac:dyDescent="0.25">
      <c r="A6" s="1" t="s">
        <v>6</v>
      </c>
      <c r="B6" s="1" t="s">
        <v>104</v>
      </c>
      <c r="C6" s="1" t="s">
        <v>105</v>
      </c>
      <c r="D6" s="1" t="s">
        <v>17</v>
      </c>
      <c r="E6" s="2">
        <v>1.3599000000000001</v>
      </c>
    </row>
    <row r="7" spans="1:5" ht="15" customHeight="1" x14ac:dyDescent="0.25">
      <c r="A7" s="1" t="s">
        <v>6</v>
      </c>
      <c r="B7" s="1" t="s">
        <v>106</v>
      </c>
      <c r="C7" s="1" t="s">
        <v>105</v>
      </c>
      <c r="D7" s="1" t="s">
        <v>27</v>
      </c>
      <c r="E7" s="2">
        <v>0.53149999999999997</v>
      </c>
    </row>
    <row r="8" spans="1:5" ht="15" customHeight="1" x14ac:dyDescent="0.25">
      <c r="A8" s="1" t="s">
        <v>6</v>
      </c>
      <c r="B8" s="1" t="s">
        <v>107</v>
      </c>
      <c r="C8" s="1" t="s">
        <v>105</v>
      </c>
      <c r="D8" s="1" t="s">
        <v>37</v>
      </c>
      <c r="E8" s="2">
        <v>0.20219999999999999</v>
      </c>
    </row>
    <row r="9" spans="1:5" ht="15" customHeight="1" x14ac:dyDescent="0.25">
      <c r="A9" s="1" t="s">
        <v>6</v>
      </c>
      <c r="B9" s="1" t="s">
        <v>108</v>
      </c>
      <c r="C9" s="1" t="s">
        <v>105</v>
      </c>
      <c r="D9" s="1" t="s">
        <v>47</v>
      </c>
      <c r="E9" s="2">
        <v>0.51759999999999995</v>
      </c>
    </row>
    <row r="10" spans="1:5" ht="15" customHeight="1" x14ac:dyDescent="0.25">
      <c r="A10" s="1" t="s">
        <v>6</v>
      </c>
      <c r="B10" s="1" t="s">
        <v>109</v>
      </c>
      <c r="C10" s="1" t="s">
        <v>105</v>
      </c>
      <c r="D10" s="1" t="s">
        <v>57</v>
      </c>
      <c r="E10" s="3">
        <v>0.23699999999999999</v>
      </c>
    </row>
    <row r="11" spans="1:5" ht="15" customHeight="1" x14ac:dyDescent="0.25">
      <c r="A11" s="1" t="s">
        <v>6</v>
      </c>
      <c r="B11" s="1" t="s">
        <v>110</v>
      </c>
      <c r="C11" s="1" t="s">
        <v>105</v>
      </c>
      <c r="D11" s="1" t="s">
        <v>67</v>
      </c>
      <c r="E11" s="2">
        <v>0.1208</v>
      </c>
    </row>
    <row r="12" spans="1:5" ht="15" customHeight="1" x14ac:dyDescent="0.25">
      <c r="A12" s="1" t="s">
        <v>6</v>
      </c>
      <c r="B12" s="1" t="s">
        <v>111</v>
      </c>
      <c r="C12" s="1" t="s">
        <v>105</v>
      </c>
      <c r="D12" s="1" t="s">
        <v>77</v>
      </c>
      <c r="E12" s="2">
        <v>0.32340000000000002</v>
      </c>
    </row>
    <row r="13" spans="1:5" ht="15" customHeight="1" x14ac:dyDescent="0.25">
      <c r="A13" s="1" t="s">
        <v>6</v>
      </c>
      <c r="B13" s="1" t="s">
        <v>112</v>
      </c>
      <c r="C13" s="1" t="s">
        <v>105</v>
      </c>
      <c r="D13" s="1" t="s">
        <v>87</v>
      </c>
      <c r="E13" s="2">
        <v>0.80269999999999997</v>
      </c>
    </row>
    <row r="14" spans="1:5" ht="15" customHeight="1" x14ac:dyDescent="0.25">
      <c r="A14" s="1" t="s">
        <v>6</v>
      </c>
      <c r="B14" s="1" t="s">
        <v>113</v>
      </c>
      <c r="C14" s="1" t="s">
        <v>105</v>
      </c>
      <c r="D14" s="1" t="s">
        <v>18</v>
      </c>
      <c r="E14" s="3">
        <v>0.628</v>
      </c>
    </row>
    <row r="15" spans="1:5" ht="15" customHeight="1" x14ac:dyDescent="0.25">
      <c r="A15" s="1" t="s">
        <v>6</v>
      </c>
      <c r="B15" s="1" t="s">
        <v>114</v>
      </c>
      <c r="C15" s="1" t="s">
        <v>105</v>
      </c>
      <c r="D15" s="1" t="s">
        <v>28</v>
      </c>
      <c r="E15" s="2">
        <v>0.2243</v>
      </c>
    </row>
    <row r="16" spans="1:5" ht="15" customHeight="1" x14ac:dyDescent="0.25">
      <c r="A16" s="1" t="s">
        <v>6</v>
      </c>
      <c r="B16" s="1" t="s">
        <v>115</v>
      </c>
      <c r="C16" s="1" t="s">
        <v>105</v>
      </c>
      <c r="D16" s="1" t="s">
        <v>38</v>
      </c>
      <c r="E16" s="2">
        <v>0.1047</v>
      </c>
    </row>
    <row r="17" spans="1:5" ht="15" customHeight="1" x14ac:dyDescent="0.25">
      <c r="A17" s="1" t="s">
        <v>6</v>
      </c>
      <c r="B17" s="1" t="s">
        <v>116</v>
      </c>
      <c r="C17" s="1" t="s">
        <v>105</v>
      </c>
      <c r="D17" s="1" t="s">
        <v>48</v>
      </c>
      <c r="E17" s="3">
        <v>0.38700000000000001</v>
      </c>
    </row>
    <row r="18" spans="1:5" ht="15" customHeight="1" x14ac:dyDescent="0.25">
      <c r="A18" s="1" t="s">
        <v>6</v>
      </c>
      <c r="B18" s="1" t="s">
        <v>117</v>
      </c>
      <c r="C18" s="1" t="s">
        <v>105</v>
      </c>
      <c r="D18" s="1" t="s">
        <v>58</v>
      </c>
      <c r="E18" s="2">
        <v>0.17480000000000001</v>
      </c>
    </row>
    <row r="19" spans="1:5" ht="15" customHeight="1" x14ac:dyDescent="0.25">
      <c r="A19" s="1" t="s">
        <v>6</v>
      </c>
      <c r="B19" s="1" t="s">
        <v>118</v>
      </c>
      <c r="C19" s="1" t="s">
        <v>105</v>
      </c>
      <c r="D19" s="1" t="s">
        <v>68</v>
      </c>
      <c r="E19" s="2">
        <v>9.7699999999999995E-2</v>
      </c>
    </row>
    <row r="20" spans="1:5" ht="15" customHeight="1" x14ac:dyDescent="0.25">
      <c r="A20" s="1" t="s">
        <v>6</v>
      </c>
      <c r="B20" s="1" t="s">
        <v>119</v>
      </c>
      <c r="C20" s="1" t="s">
        <v>105</v>
      </c>
      <c r="D20" s="1" t="s">
        <v>78</v>
      </c>
      <c r="E20" s="2">
        <v>0.1764</v>
      </c>
    </row>
    <row r="21" spans="1:5" ht="15" customHeight="1" x14ac:dyDescent="0.25">
      <c r="A21" s="1" t="s">
        <v>6</v>
      </c>
      <c r="B21" s="1" t="s">
        <v>120</v>
      </c>
      <c r="C21" s="1" t="s">
        <v>105</v>
      </c>
      <c r="D21" s="1" t="s">
        <v>88</v>
      </c>
      <c r="E21" s="2">
        <v>0.29680000000000001</v>
      </c>
    </row>
    <row r="22" spans="1:5" ht="12.5" x14ac:dyDescent="0.25">
      <c r="A22" s="1" t="s">
        <v>6</v>
      </c>
      <c r="B22" s="1" t="s">
        <v>121</v>
      </c>
      <c r="C22" s="1" t="s">
        <v>105</v>
      </c>
      <c r="D22" s="1" t="s">
        <v>19</v>
      </c>
      <c r="E22" s="2">
        <v>9.8599999999999993E-2</v>
      </c>
    </row>
    <row r="23" spans="1:5" ht="12.5" x14ac:dyDescent="0.25">
      <c r="A23" s="1" t="s">
        <v>6</v>
      </c>
      <c r="B23" s="1" t="s">
        <v>122</v>
      </c>
      <c r="C23" s="1" t="s">
        <v>105</v>
      </c>
      <c r="D23" s="1" t="s">
        <v>29</v>
      </c>
      <c r="E23" s="2">
        <v>8.1500000000000003E-2</v>
      </c>
    </row>
    <row r="24" spans="1:5" ht="12.5" x14ac:dyDescent="0.25">
      <c r="A24" s="1" t="s">
        <v>6</v>
      </c>
      <c r="B24" s="1" t="s">
        <v>123</v>
      </c>
      <c r="C24" s="1" t="s">
        <v>105</v>
      </c>
      <c r="D24" s="1" t="s">
        <v>39</v>
      </c>
      <c r="E24" s="3">
        <v>6.6000000000000003E-2</v>
      </c>
    </row>
    <row r="25" spans="1:5" ht="12.5" x14ac:dyDescent="0.25">
      <c r="A25" s="1" t="s">
        <v>6</v>
      </c>
      <c r="B25" s="1" t="s">
        <v>124</v>
      </c>
      <c r="C25" s="1" t="s">
        <v>105</v>
      </c>
      <c r="D25" s="1" t="s">
        <v>49</v>
      </c>
      <c r="E25" s="2">
        <v>9.2799999999999994E-2</v>
      </c>
    </row>
    <row r="26" spans="1:5" ht="12.5" x14ac:dyDescent="0.25">
      <c r="A26" s="1" t="s">
        <v>6</v>
      </c>
      <c r="B26" s="1" t="s">
        <v>125</v>
      </c>
      <c r="C26" s="1" t="s">
        <v>105</v>
      </c>
      <c r="D26" s="1" t="s">
        <v>59</v>
      </c>
      <c r="E26" s="2">
        <v>8.3099999999999993E-2</v>
      </c>
    </row>
    <row r="27" spans="1:5" ht="12.5" x14ac:dyDescent="0.25">
      <c r="A27" s="1" t="s">
        <v>6</v>
      </c>
      <c r="B27" s="1" t="s">
        <v>126</v>
      </c>
      <c r="C27" s="1" t="s">
        <v>105</v>
      </c>
      <c r="D27" s="1" t="s">
        <v>69</v>
      </c>
      <c r="E27" s="2">
        <v>6.3500000000000001E-2</v>
      </c>
    </row>
    <row r="28" spans="1:5" ht="12.5" x14ac:dyDescent="0.25">
      <c r="A28" s="1" t="s">
        <v>6</v>
      </c>
      <c r="B28" s="1" t="s">
        <v>127</v>
      </c>
      <c r="C28" s="1" t="s">
        <v>105</v>
      </c>
      <c r="D28" s="1" t="s">
        <v>79</v>
      </c>
      <c r="E28" s="2">
        <v>8.1799999999999998E-2</v>
      </c>
    </row>
    <row r="29" spans="1:5" ht="12.5" x14ac:dyDescent="0.25">
      <c r="A29" s="1" t="s">
        <v>6</v>
      </c>
      <c r="B29" s="1" t="s">
        <v>128</v>
      </c>
      <c r="C29" s="1" t="s">
        <v>105</v>
      </c>
      <c r="D29" s="1" t="s">
        <v>89</v>
      </c>
      <c r="E29" s="2">
        <v>0.14319999999999999</v>
      </c>
    </row>
    <row r="30" spans="1:5" ht="12.5" x14ac:dyDescent="0.25">
      <c r="A30" s="1" t="s">
        <v>6</v>
      </c>
      <c r="B30" s="1" t="s">
        <v>129</v>
      </c>
      <c r="C30" s="1" t="s">
        <v>105</v>
      </c>
      <c r="D30" s="1" t="s">
        <v>20</v>
      </c>
      <c r="E30" s="2">
        <v>1.0182</v>
      </c>
    </row>
    <row r="31" spans="1:5" ht="12.5" x14ac:dyDescent="0.25">
      <c r="A31" s="1" t="s">
        <v>6</v>
      </c>
      <c r="B31" s="1" t="s">
        <v>130</v>
      </c>
      <c r="C31" s="1" t="s">
        <v>105</v>
      </c>
      <c r="D31" s="1" t="s">
        <v>30</v>
      </c>
      <c r="E31" s="2">
        <v>0.4173</v>
      </c>
    </row>
    <row r="32" spans="1:5" ht="12.5" x14ac:dyDescent="0.25">
      <c r="A32" s="1" t="s">
        <v>6</v>
      </c>
      <c r="B32" s="1" t="s">
        <v>131</v>
      </c>
      <c r="C32" s="1" t="s">
        <v>105</v>
      </c>
      <c r="D32" s="1" t="s">
        <v>40</v>
      </c>
      <c r="E32" s="2">
        <v>0.15229999999999999</v>
      </c>
    </row>
    <row r="33" spans="1:5" ht="12.5" x14ac:dyDescent="0.25">
      <c r="A33" s="1" t="s">
        <v>6</v>
      </c>
      <c r="B33" s="1" t="s">
        <v>132</v>
      </c>
      <c r="C33" s="1" t="s">
        <v>105</v>
      </c>
      <c r="D33" s="1" t="s">
        <v>50</v>
      </c>
      <c r="E33" s="2">
        <v>0.4173</v>
      </c>
    </row>
    <row r="34" spans="1:5" ht="12.5" x14ac:dyDescent="0.25">
      <c r="A34" s="1" t="s">
        <v>6</v>
      </c>
      <c r="B34" s="1" t="s">
        <v>133</v>
      </c>
      <c r="C34" s="1" t="s">
        <v>105</v>
      </c>
      <c r="D34" s="1" t="s">
        <v>60</v>
      </c>
      <c r="E34" s="3">
        <v>0.20699999999999999</v>
      </c>
    </row>
    <row r="35" spans="1:5" ht="12.5" x14ac:dyDescent="0.25">
      <c r="A35" s="1" t="s">
        <v>6</v>
      </c>
      <c r="B35" s="1" t="s">
        <v>134</v>
      </c>
      <c r="C35" s="1" t="s">
        <v>105</v>
      </c>
      <c r="D35" s="1" t="s">
        <v>70</v>
      </c>
      <c r="E35" s="2">
        <v>0.10580000000000001</v>
      </c>
    </row>
    <row r="36" spans="1:5" ht="12.5" x14ac:dyDescent="0.25">
      <c r="A36" s="1" t="s">
        <v>6</v>
      </c>
      <c r="B36" s="1" t="s">
        <v>135</v>
      </c>
      <c r="C36" s="1" t="s">
        <v>105</v>
      </c>
      <c r="D36" s="1" t="s">
        <v>80</v>
      </c>
      <c r="E36" s="2">
        <v>0.15010000000000001</v>
      </c>
    </row>
    <row r="37" spans="1:5" ht="12.5" x14ac:dyDescent="0.25">
      <c r="A37" s="1" t="s">
        <v>6</v>
      </c>
      <c r="B37" s="1" t="s">
        <v>136</v>
      </c>
      <c r="C37" s="1" t="s">
        <v>105</v>
      </c>
      <c r="D37" s="1" t="s">
        <v>90</v>
      </c>
      <c r="E37" s="2">
        <v>0.78969999999999996</v>
      </c>
    </row>
    <row r="38" spans="1:5" ht="12.5" x14ac:dyDescent="0.25">
      <c r="A38" s="1" t="s">
        <v>6</v>
      </c>
      <c r="B38" s="1" t="s">
        <v>137</v>
      </c>
      <c r="C38" s="1" t="s">
        <v>105</v>
      </c>
      <c r="D38" s="1" t="s">
        <v>21</v>
      </c>
      <c r="E38" s="2">
        <v>1.0184</v>
      </c>
    </row>
    <row r="39" spans="1:5" ht="12.5" x14ac:dyDescent="0.25">
      <c r="A39" s="1" t="s">
        <v>6</v>
      </c>
      <c r="B39" s="1" t="s">
        <v>138</v>
      </c>
      <c r="C39" s="1" t="s">
        <v>105</v>
      </c>
      <c r="D39" s="1" t="s">
        <v>31</v>
      </c>
      <c r="E39" s="2">
        <v>0.41909999999999997</v>
      </c>
    </row>
    <row r="40" spans="1:5" ht="12.5" x14ac:dyDescent="0.25">
      <c r="A40" s="1" t="s">
        <v>6</v>
      </c>
      <c r="B40" s="1" t="s">
        <v>139</v>
      </c>
      <c r="C40" s="1" t="s">
        <v>105</v>
      </c>
      <c r="D40" s="1" t="s">
        <v>41</v>
      </c>
      <c r="E40" s="2">
        <v>0.1628</v>
      </c>
    </row>
    <row r="41" spans="1:5" ht="12.5" x14ac:dyDescent="0.25">
      <c r="A41" s="1" t="s">
        <v>6</v>
      </c>
      <c r="B41" s="1" t="s">
        <v>140</v>
      </c>
      <c r="C41" s="1" t="s">
        <v>105</v>
      </c>
      <c r="D41" s="1" t="s">
        <v>51</v>
      </c>
      <c r="E41" s="2">
        <v>0.39979999999999999</v>
      </c>
    </row>
    <row r="42" spans="1:5" ht="12.5" x14ac:dyDescent="0.25">
      <c r="A42" s="1" t="s">
        <v>6</v>
      </c>
      <c r="B42" s="1" t="s">
        <v>141</v>
      </c>
      <c r="C42" s="1" t="s">
        <v>105</v>
      </c>
      <c r="D42" s="1" t="s">
        <v>61</v>
      </c>
      <c r="E42" s="2">
        <v>0.20069999999999999</v>
      </c>
    </row>
    <row r="43" spans="1:5" ht="12.5" x14ac:dyDescent="0.25">
      <c r="A43" s="1" t="s">
        <v>6</v>
      </c>
      <c r="B43" s="1" t="s">
        <v>142</v>
      </c>
      <c r="C43" s="1" t="s">
        <v>105</v>
      </c>
      <c r="D43" s="1" t="s">
        <v>71</v>
      </c>
      <c r="E43" s="2">
        <v>0.1026</v>
      </c>
    </row>
    <row r="44" spans="1:5" ht="12.5" x14ac:dyDescent="0.25">
      <c r="A44" s="1" t="s">
        <v>6</v>
      </c>
      <c r="B44" s="1" t="s">
        <v>143</v>
      </c>
      <c r="C44" s="1" t="s">
        <v>105</v>
      </c>
      <c r="D44" s="1" t="s">
        <v>81</v>
      </c>
      <c r="E44" s="2">
        <v>9.98E-2</v>
      </c>
    </row>
    <row r="45" spans="1:5" ht="12.5" x14ac:dyDescent="0.25">
      <c r="A45" s="1" t="s">
        <v>6</v>
      </c>
      <c r="B45" s="1" t="s">
        <v>144</v>
      </c>
      <c r="C45" s="1" t="s">
        <v>105</v>
      </c>
      <c r="D45" s="1" t="s">
        <v>91</v>
      </c>
      <c r="E45" s="2">
        <v>0.38450000000000001</v>
      </c>
    </row>
    <row r="46" spans="1:5" ht="12.5" x14ac:dyDescent="0.25">
      <c r="A46" s="1" t="s">
        <v>6</v>
      </c>
      <c r="B46" s="1" t="s">
        <v>145</v>
      </c>
      <c r="C46" s="1" t="s">
        <v>105</v>
      </c>
      <c r="D46" s="1" t="s">
        <v>22</v>
      </c>
      <c r="E46" s="2">
        <v>6.88E-2</v>
      </c>
    </row>
    <row r="47" spans="1:5" ht="12.5" x14ac:dyDescent="0.25">
      <c r="A47" s="1" t="s">
        <v>6</v>
      </c>
      <c r="B47" s="1" t="s">
        <v>146</v>
      </c>
      <c r="C47" s="1" t="s">
        <v>105</v>
      </c>
      <c r="D47" s="1" t="s">
        <v>32</v>
      </c>
      <c r="E47" s="3">
        <v>6.3E-2</v>
      </c>
    </row>
    <row r="48" spans="1:5" ht="12.5" x14ac:dyDescent="0.25">
      <c r="A48" s="1" t="s">
        <v>6</v>
      </c>
      <c r="B48" s="1" t="s">
        <v>147</v>
      </c>
      <c r="C48" s="1" t="s">
        <v>105</v>
      </c>
      <c r="D48" s="1" t="s">
        <v>42</v>
      </c>
      <c r="E48" s="2">
        <v>6.3399999999999998E-2</v>
      </c>
    </row>
    <row r="49" spans="1:5" ht="12.5" x14ac:dyDescent="0.25">
      <c r="A49" s="1" t="s">
        <v>6</v>
      </c>
      <c r="B49" s="1" t="s">
        <v>148</v>
      </c>
      <c r="C49" s="1" t="s">
        <v>105</v>
      </c>
      <c r="D49" s="1" t="s">
        <v>52</v>
      </c>
      <c r="E49" s="2">
        <v>5.7500000000000002E-2</v>
      </c>
    </row>
    <row r="50" spans="1:5" ht="12.5" x14ac:dyDescent="0.25">
      <c r="A50" s="1" t="s">
        <v>6</v>
      </c>
      <c r="B50" s="1" t="s">
        <v>149</v>
      </c>
      <c r="C50" s="1" t="s">
        <v>105</v>
      </c>
      <c r="D50" s="1" t="s">
        <v>62</v>
      </c>
      <c r="E50" s="2">
        <v>6.3899999999999998E-2</v>
      </c>
    </row>
    <row r="51" spans="1:5" ht="12.5" x14ac:dyDescent="0.25">
      <c r="A51" s="1" t="s">
        <v>6</v>
      </c>
      <c r="B51" s="1" t="s">
        <v>150</v>
      </c>
      <c r="C51" s="1" t="s">
        <v>105</v>
      </c>
      <c r="D51" s="1" t="s">
        <v>72</v>
      </c>
      <c r="E51" s="2">
        <v>5.04E-2</v>
      </c>
    </row>
    <row r="52" spans="1:5" ht="12.5" x14ac:dyDescent="0.25">
      <c r="A52" s="1" t="s">
        <v>6</v>
      </c>
      <c r="B52" s="1" t="s">
        <v>151</v>
      </c>
      <c r="C52" s="1" t="s">
        <v>105</v>
      </c>
      <c r="D52" s="1" t="s">
        <v>82</v>
      </c>
      <c r="E52" s="2">
        <v>7.4300000000000005E-2</v>
      </c>
    </row>
    <row r="53" spans="1:5" ht="12.5" x14ac:dyDescent="0.25">
      <c r="A53" s="1" t="s">
        <v>6</v>
      </c>
      <c r="B53" s="1" t="s">
        <v>152</v>
      </c>
      <c r="C53" s="1" t="s">
        <v>105</v>
      </c>
      <c r="D53" s="1" t="s">
        <v>92</v>
      </c>
      <c r="E53" s="2">
        <v>0.1462</v>
      </c>
    </row>
    <row r="54" spans="1:5" ht="12.5" x14ac:dyDescent="0.25">
      <c r="A54" s="1" t="s">
        <v>6</v>
      </c>
      <c r="B54" s="1" t="s">
        <v>153</v>
      </c>
      <c r="C54" s="1" t="s">
        <v>105</v>
      </c>
      <c r="D54" s="1" t="s">
        <v>23</v>
      </c>
      <c r="E54" s="2">
        <v>1.8359000000000001</v>
      </c>
    </row>
    <row r="55" spans="1:5" ht="12.5" x14ac:dyDescent="0.25">
      <c r="A55" s="1" t="s">
        <v>6</v>
      </c>
      <c r="B55" s="1" t="s">
        <v>154</v>
      </c>
      <c r="C55" s="1" t="s">
        <v>105</v>
      </c>
      <c r="D55" s="1" t="s">
        <v>33</v>
      </c>
      <c r="E55" s="2">
        <v>1.4348000000000001</v>
      </c>
    </row>
    <row r="56" spans="1:5" ht="12.5" x14ac:dyDescent="0.25">
      <c r="A56" s="1" t="s">
        <v>6</v>
      </c>
      <c r="B56" s="1" t="s">
        <v>155</v>
      </c>
      <c r="C56" s="1" t="s">
        <v>105</v>
      </c>
      <c r="D56" s="1" t="s">
        <v>43</v>
      </c>
      <c r="E56" s="2">
        <v>0.99939999999999996</v>
      </c>
    </row>
    <row r="57" spans="1:5" ht="12.5" x14ac:dyDescent="0.25">
      <c r="A57" s="1" t="s">
        <v>6</v>
      </c>
      <c r="B57" s="1" t="s">
        <v>156</v>
      </c>
      <c r="C57" s="1" t="s">
        <v>105</v>
      </c>
      <c r="D57" s="1" t="s">
        <v>53</v>
      </c>
      <c r="E57" s="2">
        <v>0.58360000000000001</v>
      </c>
    </row>
    <row r="58" spans="1:5" ht="12.5" x14ac:dyDescent="0.25">
      <c r="A58" s="1" t="s">
        <v>6</v>
      </c>
      <c r="B58" s="1" t="s">
        <v>157</v>
      </c>
      <c r="C58" s="1" t="s">
        <v>105</v>
      </c>
      <c r="D58" s="1" t="s">
        <v>63</v>
      </c>
      <c r="E58" s="3">
        <v>0.38800000000000001</v>
      </c>
    </row>
    <row r="59" spans="1:5" ht="12.5" x14ac:dyDescent="0.25">
      <c r="A59" s="1" t="s">
        <v>6</v>
      </c>
      <c r="B59" s="1" t="s">
        <v>158</v>
      </c>
      <c r="C59" s="1" t="s">
        <v>105</v>
      </c>
      <c r="D59" s="1" t="s">
        <v>73</v>
      </c>
      <c r="E59" s="2">
        <v>0.2349</v>
      </c>
    </row>
    <row r="60" spans="1:5" ht="12.5" x14ac:dyDescent="0.25">
      <c r="A60" s="1" t="s">
        <v>6</v>
      </c>
      <c r="B60" s="1" t="s">
        <v>159</v>
      </c>
      <c r="C60" s="1" t="s">
        <v>105</v>
      </c>
      <c r="D60" s="1" t="s">
        <v>83</v>
      </c>
      <c r="E60" s="2">
        <v>0.15709999999999999</v>
      </c>
    </row>
    <row r="61" spans="1:5" ht="12.5" x14ac:dyDescent="0.25">
      <c r="A61" s="1" t="s">
        <v>6</v>
      </c>
      <c r="B61" s="1" t="s">
        <v>160</v>
      </c>
      <c r="C61" s="1" t="s">
        <v>105</v>
      </c>
      <c r="D61" s="1" t="s">
        <v>93</v>
      </c>
      <c r="E61" s="2">
        <v>0.11940000000000001</v>
      </c>
    </row>
    <row r="62" spans="1:5" ht="12.5" x14ac:dyDescent="0.25">
      <c r="A62" s="1" t="s">
        <v>6</v>
      </c>
      <c r="B62" s="1" t="s">
        <v>161</v>
      </c>
      <c r="C62" s="1" t="s">
        <v>105</v>
      </c>
      <c r="D62" s="1" t="s">
        <v>24</v>
      </c>
      <c r="E62" s="2">
        <v>1.7668999999999999</v>
      </c>
    </row>
    <row r="63" spans="1:5" ht="12.5" x14ac:dyDescent="0.25">
      <c r="A63" s="1" t="s">
        <v>6</v>
      </c>
      <c r="B63" s="1" t="s">
        <v>162</v>
      </c>
      <c r="C63" s="1" t="s">
        <v>105</v>
      </c>
      <c r="D63" s="1" t="s">
        <v>34</v>
      </c>
      <c r="E63" s="2">
        <v>1.3883000000000001</v>
      </c>
    </row>
    <row r="64" spans="1:5" ht="12.5" x14ac:dyDescent="0.25">
      <c r="A64" s="1" t="s">
        <v>6</v>
      </c>
      <c r="B64" s="1" t="s">
        <v>163</v>
      </c>
      <c r="C64" s="1" t="s">
        <v>105</v>
      </c>
      <c r="D64" s="1" t="s">
        <v>44</v>
      </c>
      <c r="E64" s="2">
        <v>0.88129999999999997</v>
      </c>
    </row>
    <row r="65" spans="1:5" ht="12.5" x14ac:dyDescent="0.25">
      <c r="A65" s="1" t="s">
        <v>6</v>
      </c>
      <c r="B65" s="1" t="s">
        <v>164</v>
      </c>
      <c r="C65" s="1" t="s">
        <v>105</v>
      </c>
      <c r="D65" s="1" t="s">
        <v>54</v>
      </c>
      <c r="E65" s="2">
        <v>0.50890000000000002</v>
      </c>
    </row>
    <row r="66" spans="1:5" ht="12.5" x14ac:dyDescent="0.25">
      <c r="A66" s="1" t="s">
        <v>6</v>
      </c>
      <c r="B66" s="1" t="s">
        <v>165</v>
      </c>
      <c r="C66" s="1" t="s">
        <v>105</v>
      </c>
      <c r="D66" s="1" t="s">
        <v>64</v>
      </c>
      <c r="E66" s="2">
        <v>0.34449999999999997</v>
      </c>
    </row>
    <row r="67" spans="1:5" ht="12.5" x14ac:dyDescent="0.25">
      <c r="A67" s="1" t="s">
        <v>6</v>
      </c>
      <c r="B67" s="1" t="s">
        <v>166</v>
      </c>
      <c r="C67" s="1" t="s">
        <v>105</v>
      </c>
      <c r="D67" s="1" t="s">
        <v>74</v>
      </c>
      <c r="E67" s="2">
        <v>0.1918</v>
      </c>
    </row>
    <row r="68" spans="1:5" ht="12.5" x14ac:dyDescent="0.25">
      <c r="A68" s="1" t="s">
        <v>6</v>
      </c>
      <c r="B68" s="1" t="s">
        <v>167</v>
      </c>
      <c r="C68" s="1" t="s">
        <v>105</v>
      </c>
      <c r="D68" s="1" t="s">
        <v>84</v>
      </c>
      <c r="E68" s="2">
        <v>0.13539999999999999</v>
      </c>
    </row>
    <row r="69" spans="1:5" ht="12.5" x14ac:dyDescent="0.25">
      <c r="A69" s="1" t="s">
        <v>6</v>
      </c>
      <c r="B69" s="1" t="s">
        <v>168</v>
      </c>
      <c r="C69" s="1" t="s">
        <v>105</v>
      </c>
      <c r="D69" s="1" t="s">
        <v>94</v>
      </c>
      <c r="E69" s="2">
        <v>0.1181</v>
      </c>
    </row>
    <row r="70" spans="1:5" ht="12.5" x14ac:dyDescent="0.25">
      <c r="A70" s="1" t="s">
        <v>6</v>
      </c>
      <c r="B70" s="1" t="s">
        <v>169</v>
      </c>
      <c r="C70" s="1" t="s">
        <v>105</v>
      </c>
      <c r="D70" s="1" t="s">
        <v>25</v>
      </c>
      <c r="E70" s="2">
        <v>5.79E-2</v>
      </c>
    </row>
    <row r="71" spans="1:5" ht="12.5" x14ac:dyDescent="0.25">
      <c r="A71" s="1" t="s">
        <v>6</v>
      </c>
      <c r="B71" s="1" t="s">
        <v>170</v>
      </c>
      <c r="C71" s="1" t="s">
        <v>105</v>
      </c>
      <c r="D71" s="1" t="s">
        <v>35</v>
      </c>
      <c r="E71" s="2">
        <v>4.9700000000000001E-2</v>
      </c>
    </row>
    <row r="72" spans="1:5" ht="12.5" x14ac:dyDescent="0.25">
      <c r="A72" s="1" t="s">
        <v>6</v>
      </c>
      <c r="B72" s="1" t="s">
        <v>171</v>
      </c>
      <c r="C72" s="1" t="s">
        <v>105</v>
      </c>
      <c r="D72" s="1" t="s">
        <v>45</v>
      </c>
      <c r="E72" s="2">
        <v>3.8399999999999997E-2</v>
      </c>
    </row>
    <row r="73" spans="1:5" ht="12.5" x14ac:dyDescent="0.25">
      <c r="A73" s="1" t="s">
        <v>6</v>
      </c>
      <c r="B73" s="1" t="s">
        <v>172</v>
      </c>
      <c r="C73" s="1" t="s">
        <v>105</v>
      </c>
      <c r="D73" s="1" t="s">
        <v>55</v>
      </c>
      <c r="E73" s="2">
        <v>6.6799999999999998E-2</v>
      </c>
    </row>
    <row r="74" spans="1:5" ht="12.5" x14ac:dyDescent="0.25">
      <c r="A74" s="1" t="s">
        <v>6</v>
      </c>
      <c r="B74" s="1" t="s">
        <v>173</v>
      </c>
      <c r="C74" s="1" t="s">
        <v>105</v>
      </c>
      <c r="D74" s="1" t="s">
        <v>65</v>
      </c>
      <c r="E74" s="2">
        <v>4.5199999999999997E-2</v>
      </c>
    </row>
    <row r="75" spans="1:5" ht="12.5" x14ac:dyDescent="0.25">
      <c r="A75" s="1" t="s">
        <v>6</v>
      </c>
      <c r="B75" s="1" t="s">
        <v>174</v>
      </c>
      <c r="C75" s="1" t="s">
        <v>105</v>
      </c>
      <c r="D75" s="1" t="s">
        <v>75</v>
      </c>
      <c r="E75" s="2">
        <v>4.9599999999999998E-2</v>
      </c>
    </row>
    <row r="76" spans="1:5" ht="12.5" x14ac:dyDescent="0.25">
      <c r="A76" s="1" t="s">
        <v>6</v>
      </c>
      <c r="B76" s="1" t="s">
        <v>175</v>
      </c>
      <c r="C76" s="1" t="s">
        <v>105</v>
      </c>
      <c r="D76" s="1" t="s">
        <v>85</v>
      </c>
      <c r="E76" s="2">
        <v>6.2100000000000002E-2</v>
      </c>
    </row>
    <row r="77" spans="1:5" ht="12.5" x14ac:dyDescent="0.25">
      <c r="A77" s="1" t="s">
        <v>6</v>
      </c>
      <c r="B77" s="1" t="s">
        <v>176</v>
      </c>
      <c r="C77" s="1" t="s">
        <v>105</v>
      </c>
      <c r="D77" s="1" t="s">
        <v>95</v>
      </c>
      <c r="E77" s="2">
        <v>7.6600000000000001E-2</v>
      </c>
    </row>
    <row r="78" spans="1:5" ht="12.5" x14ac:dyDescent="0.25">
      <c r="A78" s="1" t="s">
        <v>6</v>
      </c>
      <c r="B78" s="1" t="s">
        <v>177</v>
      </c>
      <c r="C78" s="1" t="s">
        <v>105</v>
      </c>
      <c r="D78" s="1" t="s">
        <v>26</v>
      </c>
      <c r="E78" s="2">
        <v>5.8900000000000001E-2</v>
      </c>
    </row>
    <row r="79" spans="1:5" ht="12.5" x14ac:dyDescent="0.25">
      <c r="A79" s="1" t="s">
        <v>6</v>
      </c>
      <c r="B79" s="1" t="s">
        <v>178</v>
      </c>
      <c r="C79" s="1" t="s">
        <v>105</v>
      </c>
      <c r="D79" s="1" t="s">
        <v>36</v>
      </c>
      <c r="E79" s="2">
        <v>5.3100000000000001E-2</v>
      </c>
    </row>
    <row r="80" spans="1:5" ht="12.5" x14ac:dyDescent="0.25">
      <c r="A80" s="1" t="s">
        <v>6</v>
      </c>
      <c r="B80" s="1" t="s">
        <v>179</v>
      </c>
      <c r="C80" s="1" t="s">
        <v>105</v>
      </c>
      <c r="D80" s="1" t="s">
        <v>46</v>
      </c>
      <c r="E80" s="2">
        <v>4.7899999999999998E-2</v>
      </c>
    </row>
    <row r="81" spans="1:5" ht="12.5" x14ac:dyDescent="0.25">
      <c r="A81" s="1" t="s">
        <v>6</v>
      </c>
      <c r="B81" s="1" t="s">
        <v>180</v>
      </c>
      <c r="C81" s="1" t="s">
        <v>105</v>
      </c>
      <c r="D81" s="1" t="s">
        <v>56</v>
      </c>
      <c r="E81" s="2">
        <v>4.5699999999999998E-2</v>
      </c>
    </row>
    <row r="82" spans="1:5" ht="12.5" x14ac:dyDescent="0.25">
      <c r="A82" s="1" t="s">
        <v>6</v>
      </c>
      <c r="B82" s="1" t="s">
        <v>181</v>
      </c>
      <c r="C82" s="1" t="s">
        <v>105</v>
      </c>
      <c r="D82" s="1" t="s">
        <v>66</v>
      </c>
      <c r="E82" s="2">
        <v>5.7500000000000002E-2</v>
      </c>
    </row>
    <row r="83" spans="1:5" ht="12.5" x14ac:dyDescent="0.25">
      <c r="A83" s="1" t="s">
        <v>6</v>
      </c>
      <c r="B83" s="1" t="s">
        <v>182</v>
      </c>
      <c r="C83" s="1" t="s">
        <v>105</v>
      </c>
      <c r="D83" s="1" t="s">
        <v>76</v>
      </c>
      <c r="E83" s="2">
        <v>5.3699999999999998E-2</v>
      </c>
    </row>
    <row r="84" spans="1:5" ht="12.5" x14ac:dyDescent="0.25">
      <c r="A84" s="1" t="s">
        <v>6</v>
      </c>
      <c r="B84" s="1" t="s">
        <v>183</v>
      </c>
      <c r="C84" s="1" t="s">
        <v>105</v>
      </c>
      <c r="D84" s="1" t="s">
        <v>86</v>
      </c>
      <c r="E84" s="2">
        <v>6.2899999999999998E-2</v>
      </c>
    </row>
    <row r="85" spans="1:5" ht="12.5" x14ac:dyDescent="0.25">
      <c r="A85" s="1" t="s">
        <v>6</v>
      </c>
      <c r="B85" s="1" t="s">
        <v>184</v>
      </c>
      <c r="C85" s="1" t="s">
        <v>105</v>
      </c>
      <c r="D85" s="1" t="s">
        <v>96</v>
      </c>
      <c r="E85" s="2">
        <v>5.9200000000000003E-2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General information"/>
  <dimension ref="A1:E4"/>
  <sheetViews>
    <sheetView workbookViewId="0"/>
  </sheetViews>
  <sheetFormatPr defaultColWidth="9.1796875" defaultRowHeight="15" customHeight="1" x14ac:dyDescent="0.25"/>
  <sheetData>
    <row r="1" spans="1:5" ht="15" customHeight="1" x14ac:dyDescent="0.25">
      <c r="A1" t="s">
        <v>185</v>
      </c>
    </row>
    <row r="3" spans="1:5" ht="15" customHeight="1" x14ac:dyDescent="0.25">
      <c r="B3" t="s">
        <v>186</v>
      </c>
      <c r="E3" t="s">
        <v>187</v>
      </c>
    </row>
    <row r="4" spans="1:5" ht="15" customHeight="1" x14ac:dyDescent="0.25">
      <c r="A4" t="s">
        <v>3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ession information"/>
  <dimension ref="A1:E8"/>
  <sheetViews>
    <sheetView workbookViewId="0"/>
  </sheetViews>
  <sheetFormatPr defaultColWidth="9.1796875" defaultRowHeight="15" customHeight="1" x14ac:dyDescent="0.25"/>
  <cols>
    <col min="1" max="1" width="19.26953125" customWidth="1"/>
    <col min="2" max="2" width="16.54296875" customWidth="1"/>
    <col min="4" max="4" width="2" customWidth="1"/>
    <col min="5" max="5" width="54.7265625" customWidth="1"/>
  </cols>
  <sheetData>
    <row r="1" spans="1:5" ht="15" customHeight="1" x14ac:dyDescent="0.25">
      <c r="A1" t="s">
        <v>188</v>
      </c>
    </row>
    <row r="3" spans="1:5" ht="15" customHeight="1" x14ac:dyDescent="0.25">
      <c r="B3" t="s">
        <v>189</v>
      </c>
      <c r="E3" t="s">
        <v>1</v>
      </c>
    </row>
    <row r="4" spans="1:5" ht="15" customHeight="1" x14ac:dyDescent="0.25">
      <c r="B4" t="s">
        <v>190</v>
      </c>
    </row>
    <row r="5" spans="1:5" ht="15" customHeight="1" x14ac:dyDescent="0.25">
      <c r="B5" t="s">
        <v>186</v>
      </c>
      <c r="E5" t="s">
        <v>191</v>
      </c>
    </row>
    <row r="6" spans="1:5" ht="15" customHeight="1" x14ac:dyDescent="0.25">
      <c r="B6" t="s">
        <v>192</v>
      </c>
      <c r="E6" t="s">
        <v>2</v>
      </c>
    </row>
    <row r="7" spans="1:5" ht="15" customHeight="1" x14ac:dyDescent="0.25">
      <c r="B7" t="s">
        <v>193</v>
      </c>
      <c r="E7" t="s">
        <v>194</v>
      </c>
    </row>
    <row r="8" spans="1:5" ht="15" customHeight="1" x14ac:dyDescent="0.25">
      <c r="A8" t="s">
        <v>3</v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Instrument information"/>
  <dimension ref="A1:E19"/>
  <sheetViews>
    <sheetView workbookViewId="0"/>
  </sheetViews>
  <sheetFormatPr defaultColWidth="9.1796875" defaultRowHeight="15" customHeight="1" x14ac:dyDescent="0.25"/>
  <cols>
    <col min="1" max="1" width="21.54296875" customWidth="1"/>
    <col min="2" max="2" width="29.453125" customWidth="1"/>
    <col min="3" max="3" width="22.26953125" customWidth="1"/>
    <col min="4" max="4" width="2" customWidth="1"/>
    <col min="5" max="5" width="32.26953125" customWidth="1"/>
  </cols>
  <sheetData>
    <row r="1" spans="1:5" ht="15" customHeight="1" x14ac:dyDescent="0.25">
      <c r="A1" t="s">
        <v>195</v>
      </c>
    </row>
    <row r="3" spans="1:5" ht="15" customHeight="1" x14ac:dyDescent="0.25">
      <c r="B3" t="s">
        <v>196</v>
      </c>
      <c r="E3" t="s">
        <v>197</v>
      </c>
    </row>
    <row r="4" spans="1:5" ht="15" customHeight="1" x14ac:dyDescent="0.25">
      <c r="B4" t="s">
        <v>198</v>
      </c>
      <c r="E4" t="s">
        <v>199</v>
      </c>
    </row>
    <row r="5" spans="1:5" ht="15" customHeight="1" x14ac:dyDescent="0.25">
      <c r="B5" t="s">
        <v>200</v>
      </c>
      <c r="E5" t="s">
        <v>201</v>
      </c>
    </row>
    <row r="6" spans="1:5" ht="15" customHeight="1" x14ac:dyDescent="0.25">
      <c r="B6" t="s">
        <v>202</v>
      </c>
      <c r="E6" t="s">
        <v>203</v>
      </c>
    </row>
    <row r="8" spans="1:5" ht="15" customHeight="1" x14ac:dyDescent="0.25">
      <c r="B8" t="s">
        <v>204</v>
      </c>
    </row>
    <row r="10" spans="1:5" ht="15" customHeight="1" x14ac:dyDescent="0.25">
      <c r="C10" t="s">
        <v>205</v>
      </c>
      <c r="E10" t="s">
        <v>206</v>
      </c>
    </row>
    <row r="11" spans="1:5" ht="15" customHeight="1" x14ac:dyDescent="0.25">
      <c r="C11" t="s">
        <v>207</v>
      </c>
      <c r="E11" t="s">
        <v>208</v>
      </c>
    </row>
    <row r="12" spans="1:5" ht="15" customHeight="1" x14ac:dyDescent="0.25">
      <c r="C12" t="s">
        <v>209</v>
      </c>
      <c r="E12" t="s">
        <v>210</v>
      </c>
    </row>
    <row r="13" spans="1:5" ht="15" customHeight="1" x14ac:dyDescent="0.25">
      <c r="C13" t="s">
        <v>211</v>
      </c>
      <c r="E13" t="s">
        <v>212</v>
      </c>
    </row>
    <row r="15" spans="1:5" ht="15" customHeight="1" x14ac:dyDescent="0.25">
      <c r="C15" t="s">
        <v>213</v>
      </c>
      <c r="E15" t="s">
        <v>201</v>
      </c>
    </row>
    <row r="16" spans="1:5" ht="15" customHeight="1" x14ac:dyDescent="0.25">
      <c r="C16" t="s">
        <v>214</v>
      </c>
      <c r="E16" t="s">
        <v>215</v>
      </c>
    </row>
    <row r="17" spans="3:5" ht="15" customHeight="1" x14ac:dyDescent="0.25">
      <c r="C17" t="s">
        <v>216</v>
      </c>
      <c r="E17" t="s">
        <v>201</v>
      </c>
    </row>
    <row r="18" spans="3:5" ht="15" customHeight="1" x14ac:dyDescent="0.25">
      <c r="C18" t="s">
        <v>217</v>
      </c>
      <c r="E18" t="s">
        <v>201</v>
      </c>
    </row>
    <row r="19" spans="3:5" ht="15" customHeight="1" x14ac:dyDescent="0.25">
      <c r="C19" t="s">
        <v>218</v>
      </c>
      <c r="E19" t="s">
        <v>201</v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Protocol parameters"/>
  <dimension ref="A1:E12"/>
  <sheetViews>
    <sheetView workbookViewId="0"/>
  </sheetViews>
  <sheetFormatPr defaultColWidth="9.1796875" defaultRowHeight="15" customHeight="1" x14ac:dyDescent="0.25"/>
  <cols>
    <col min="1" max="1" width="19.7265625" customWidth="1"/>
    <col min="2" max="2" width="29.1796875" customWidth="1"/>
    <col min="4" max="4" width="2" customWidth="1"/>
    <col min="5" max="5" width="5.453125" customWidth="1"/>
  </cols>
  <sheetData>
    <row r="1" spans="1:5" ht="15" customHeight="1" x14ac:dyDescent="0.25">
      <c r="A1" t="s">
        <v>219</v>
      </c>
    </row>
    <row r="3" spans="1:5" ht="15" customHeight="1" x14ac:dyDescent="0.25">
      <c r="B3" t="s">
        <v>220</v>
      </c>
      <c r="E3" t="s">
        <v>221</v>
      </c>
    </row>
    <row r="4" spans="1:5" ht="15" customHeight="1" x14ac:dyDescent="0.25">
      <c r="B4" t="s">
        <v>222</v>
      </c>
      <c r="E4" t="s">
        <v>201</v>
      </c>
    </row>
    <row r="5" spans="1:5" ht="15" customHeight="1" x14ac:dyDescent="0.25">
      <c r="B5" t="s">
        <v>223</v>
      </c>
      <c r="E5" t="s">
        <v>215</v>
      </c>
    </row>
    <row r="7" spans="1:5" ht="15" customHeight="1" x14ac:dyDescent="0.25">
      <c r="A7" t="s">
        <v>4</v>
      </c>
    </row>
    <row r="9" spans="1:5" ht="15" customHeight="1" x14ac:dyDescent="0.25">
      <c r="B9" t="s">
        <v>224</v>
      </c>
      <c r="E9" t="s">
        <v>225</v>
      </c>
    </row>
    <row r="10" spans="1:5" ht="15" customHeight="1" x14ac:dyDescent="0.25">
      <c r="B10" t="s">
        <v>226</v>
      </c>
      <c r="E10" t="s">
        <v>215</v>
      </c>
    </row>
    <row r="11" spans="1:5" ht="15" customHeight="1" x14ac:dyDescent="0.25">
      <c r="B11" t="s">
        <v>227</v>
      </c>
      <c r="E11" t="s">
        <v>215</v>
      </c>
    </row>
    <row r="12" spans="1:5" ht="15" customHeight="1" x14ac:dyDescent="0.25">
      <c r="B12" t="s">
        <v>228</v>
      </c>
      <c r="E12" t="s">
        <v>229</v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Run log"/>
  <dimension ref="A1:E11"/>
  <sheetViews>
    <sheetView workbookViewId="0"/>
  </sheetViews>
  <sheetFormatPr defaultColWidth="9.1796875" defaultRowHeight="15" customHeight="1" x14ac:dyDescent="0.25"/>
  <cols>
    <col min="1" max="1" width="8.7265625" customWidth="1"/>
    <col min="2" max="2" width="21.1796875" customWidth="1"/>
    <col min="3" max="3" width="45.1796875" customWidth="1"/>
    <col min="4" max="4" width="21.7265625" customWidth="1"/>
  </cols>
  <sheetData>
    <row r="1" spans="1:5" ht="15" customHeight="1" x14ac:dyDescent="0.25">
      <c r="A1" t="s">
        <v>230</v>
      </c>
    </row>
    <row r="3" spans="1:5" ht="15" customHeight="1" x14ac:dyDescent="0.25">
      <c r="B3" s="4" t="s">
        <v>231</v>
      </c>
      <c r="C3" s="4" t="s">
        <v>232</v>
      </c>
      <c r="D3" s="4" t="s">
        <v>233</v>
      </c>
      <c r="E3" s="4"/>
    </row>
    <row r="4" spans="1:5" ht="15" customHeight="1" x14ac:dyDescent="0.25">
      <c r="B4" t="s">
        <v>2</v>
      </c>
      <c r="C4" t="s">
        <v>234</v>
      </c>
    </row>
    <row r="5" spans="1:5" ht="15" customHeight="1" x14ac:dyDescent="0.25">
      <c r="B5" t="s">
        <v>235</v>
      </c>
      <c r="C5" t="s">
        <v>236</v>
      </c>
      <c r="D5" t="s">
        <v>237</v>
      </c>
    </row>
    <row r="6" spans="1:5" ht="15" customHeight="1" x14ac:dyDescent="0.25">
      <c r="B6" t="s">
        <v>235</v>
      </c>
      <c r="C6" t="s">
        <v>238</v>
      </c>
    </row>
    <row r="7" spans="1:5" ht="15" customHeight="1" x14ac:dyDescent="0.25">
      <c r="B7" t="s">
        <v>239</v>
      </c>
      <c r="C7" t="s">
        <v>240</v>
      </c>
      <c r="D7" t="s">
        <v>241</v>
      </c>
    </row>
    <row r="8" spans="1:5" ht="15" customHeight="1" x14ac:dyDescent="0.25">
      <c r="B8" t="s">
        <v>242</v>
      </c>
      <c r="C8" t="s">
        <v>243</v>
      </c>
    </row>
    <row r="9" spans="1:5" ht="15" customHeight="1" x14ac:dyDescent="0.25">
      <c r="B9" t="s">
        <v>242</v>
      </c>
      <c r="C9" t="s">
        <v>236</v>
      </c>
      <c r="D9" t="s">
        <v>244</v>
      </c>
    </row>
    <row r="10" spans="1:5" ht="15" customHeight="1" x14ac:dyDescent="0.25">
      <c r="B10" t="s">
        <v>245</v>
      </c>
      <c r="C10" t="s">
        <v>246</v>
      </c>
    </row>
    <row r="11" spans="1:5" ht="15" customHeight="1" x14ac:dyDescent="0.25">
      <c r="A11" t="s">
        <v>3</v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Layout definitions"/>
  <dimension ref="A1:M33"/>
  <sheetViews>
    <sheetView workbookViewId="0"/>
  </sheetViews>
  <sheetFormatPr defaultColWidth="9.1796875" defaultRowHeight="15" customHeight="1" x14ac:dyDescent="0.25"/>
  <sheetData>
    <row r="1" spans="1:13" ht="15" customHeight="1" x14ac:dyDescent="0.25">
      <c r="A1" t="s">
        <v>196</v>
      </c>
      <c r="B1" t="s">
        <v>6</v>
      </c>
    </row>
    <row r="2" spans="1:13" ht="15" customHeight="1" x14ac:dyDescent="0.25">
      <c r="A2" t="s">
        <v>247</v>
      </c>
      <c r="B2" t="s">
        <v>248</v>
      </c>
    </row>
    <row r="4" spans="1:13" ht="15" customHeight="1" x14ac:dyDescent="0.25">
      <c r="B4" s="5">
        <v>1</v>
      </c>
      <c r="C4" s="5">
        <v>2</v>
      </c>
      <c r="D4" s="5">
        <v>3</v>
      </c>
      <c r="E4" s="5">
        <v>4</v>
      </c>
      <c r="F4" s="5">
        <v>5</v>
      </c>
      <c r="G4" s="5">
        <v>6</v>
      </c>
      <c r="H4" s="5">
        <v>7</v>
      </c>
      <c r="I4" s="5">
        <v>8</v>
      </c>
      <c r="J4" s="5">
        <v>9</v>
      </c>
      <c r="K4" s="5">
        <v>10</v>
      </c>
      <c r="L4" s="5">
        <v>11</v>
      </c>
      <c r="M4" s="5">
        <v>12</v>
      </c>
    </row>
    <row r="5" spans="1:13" ht="15" customHeight="1" x14ac:dyDescent="0.25">
      <c r="A5" s="18" t="s">
        <v>8</v>
      </c>
      <c r="B5" s="6" t="s">
        <v>17</v>
      </c>
      <c r="C5" s="6" t="s">
        <v>18</v>
      </c>
      <c r="D5" s="6" t="s">
        <v>19</v>
      </c>
      <c r="E5" s="6" t="s">
        <v>20</v>
      </c>
      <c r="F5" s="6" t="s">
        <v>21</v>
      </c>
      <c r="G5" s="6" t="s">
        <v>22</v>
      </c>
      <c r="H5" s="6" t="s">
        <v>23</v>
      </c>
      <c r="I5" s="6" t="s">
        <v>24</v>
      </c>
      <c r="J5" s="6" t="s">
        <v>25</v>
      </c>
      <c r="K5" s="6" t="s">
        <v>26</v>
      </c>
      <c r="L5" s="17"/>
      <c r="M5" s="17"/>
    </row>
    <row r="6" spans="1:13" ht="15" customHeight="1" x14ac:dyDescent="0.25">
      <c r="A6" s="17"/>
      <c r="B6" s="7" t="s">
        <v>105</v>
      </c>
      <c r="C6" s="7" t="s">
        <v>105</v>
      </c>
      <c r="D6" s="7" t="s">
        <v>105</v>
      </c>
      <c r="E6" s="7" t="s">
        <v>105</v>
      </c>
      <c r="F6" s="7" t="s">
        <v>105</v>
      </c>
      <c r="G6" s="7" t="s">
        <v>105</v>
      </c>
      <c r="H6" s="7" t="s">
        <v>105</v>
      </c>
      <c r="I6" s="7" t="s">
        <v>105</v>
      </c>
      <c r="J6" s="7" t="s">
        <v>105</v>
      </c>
      <c r="K6" s="7" t="s">
        <v>105</v>
      </c>
      <c r="L6" s="17"/>
      <c r="M6" s="17"/>
    </row>
    <row r="7" spans="1:13" ht="15" customHeight="1" x14ac:dyDescent="0.25">
      <c r="A7" s="17"/>
      <c r="B7" s="8" t="s">
        <v>249</v>
      </c>
      <c r="C7" s="8" t="s">
        <v>249</v>
      </c>
      <c r="D7" s="8" t="s">
        <v>249</v>
      </c>
      <c r="E7" s="8" t="s">
        <v>249</v>
      </c>
      <c r="F7" s="8" t="s">
        <v>249</v>
      </c>
      <c r="G7" s="8" t="s">
        <v>249</v>
      </c>
      <c r="H7" s="8" t="s">
        <v>249</v>
      </c>
      <c r="I7" s="8" t="s">
        <v>249</v>
      </c>
      <c r="J7" s="8" t="s">
        <v>249</v>
      </c>
      <c r="K7" s="8" t="s">
        <v>249</v>
      </c>
      <c r="L7" s="17"/>
      <c r="M7" s="17"/>
    </row>
    <row r="8" spans="1:13" ht="15" customHeight="1" x14ac:dyDescent="0.25">
      <c r="A8" s="18" t="s">
        <v>9</v>
      </c>
      <c r="B8" s="6" t="s">
        <v>27</v>
      </c>
      <c r="C8" s="6" t="s">
        <v>28</v>
      </c>
      <c r="D8" s="6" t="s">
        <v>29</v>
      </c>
      <c r="E8" s="6" t="s">
        <v>30</v>
      </c>
      <c r="F8" s="6" t="s">
        <v>31</v>
      </c>
      <c r="G8" s="6" t="s">
        <v>32</v>
      </c>
      <c r="H8" s="6" t="s">
        <v>33</v>
      </c>
      <c r="I8" s="6" t="s">
        <v>34</v>
      </c>
      <c r="J8" s="6" t="s">
        <v>35</v>
      </c>
      <c r="K8" s="6" t="s">
        <v>36</v>
      </c>
      <c r="L8" s="17"/>
      <c r="M8" s="17"/>
    </row>
    <row r="9" spans="1:13" ht="15" customHeight="1" x14ac:dyDescent="0.25">
      <c r="A9" s="17"/>
      <c r="B9" s="7" t="s">
        <v>105</v>
      </c>
      <c r="C9" s="7" t="s">
        <v>105</v>
      </c>
      <c r="D9" s="7" t="s">
        <v>105</v>
      </c>
      <c r="E9" s="7" t="s">
        <v>105</v>
      </c>
      <c r="F9" s="7" t="s">
        <v>105</v>
      </c>
      <c r="G9" s="7" t="s">
        <v>105</v>
      </c>
      <c r="H9" s="7" t="s">
        <v>105</v>
      </c>
      <c r="I9" s="7" t="s">
        <v>105</v>
      </c>
      <c r="J9" s="7" t="s">
        <v>105</v>
      </c>
      <c r="K9" s="7" t="s">
        <v>105</v>
      </c>
      <c r="L9" s="17"/>
      <c r="M9" s="17"/>
    </row>
    <row r="10" spans="1:13" ht="15" customHeight="1" x14ac:dyDescent="0.25">
      <c r="A10" s="17"/>
      <c r="B10" s="8" t="s">
        <v>249</v>
      </c>
      <c r="C10" s="8" t="s">
        <v>249</v>
      </c>
      <c r="D10" s="8" t="s">
        <v>249</v>
      </c>
      <c r="E10" s="8" t="s">
        <v>249</v>
      </c>
      <c r="F10" s="8" t="s">
        <v>249</v>
      </c>
      <c r="G10" s="8" t="s">
        <v>249</v>
      </c>
      <c r="H10" s="8" t="s">
        <v>249</v>
      </c>
      <c r="I10" s="8" t="s">
        <v>249</v>
      </c>
      <c r="J10" s="8" t="s">
        <v>249</v>
      </c>
      <c r="K10" s="8" t="s">
        <v>249</v>
      </c>
      <c r="L10" s="17"/>
      <c r="M10" s="17"/>
    </row>
    <row r="11" spans="1:13" ht="15" customHeight="1" x14ac:dyDescent="0.25">
      <c r="A11" s="18" t="s">
        <v>10</v>
      </c>
      <c r="B11" s="6" t="s">
        <v>37</v>
      </c>
      <c r="C11" s="6" t="s">
        <v>38</v>
      </c>
      <c r="D11" s="6" t="s">
        <v>39</v>
      </c>
      <c r="E11" s="6" t="s">
        <v>40</v>
      </c>
      <c r="F11" s="6" t="s">
        <v>41</v>
      </c>
      <c r="G11" s="6" t="s">
        <v>42</v>
      </c>
      <c r="H11" s="6" t="s">
        <v>43</v>
      </c>
      <c r="I11" s="6" t="s">
        <v>44</v>
      </c>
      <c r="J11" s="6" t="s">
        <v>45</v>
      </c>
      <c r="K11" s="6" t="s">
        <v>46</v>
      </c>
      <c r="L11" s="17"/>
      <c r="M11" s="17"/>
    </row>
    <row r="12" spans="1:13" ht="15" customHeight="1" x14ac:dyDescent="0.25">
      <c r="A12" s="17"/>
      <c r="B12" s="7" t="s">
        <v>105</v>
      </c>
      <c r="C12" s="7" t="s">
        <v>105</v>
      </c>
      <c r="D12" s="7" t="s">
        <v>105</v>
      </c>
      <c r="E12" s="7" t="s">
        <v>105</v>
      </c>
      <c r="F12" s="7" t="s">
        <v>105</v>
      </c>
      <c r="G12" s="7" t="s">
        <v>105</v>
      </c>
      <c r="H12" s="7" t="s">
        <v>105</v>
      </c>
      <c r="I12" s="7" t="s">
        <v>105</v>
      </c>
      <c r="J12" s="7" t="s">
        <v>105</v>
      </c>
      <c r="K12" s="7" t="s">
        <v>105</v>
      </c>
      <c r="L12" s="17"/>
      <c r="M12" s="17"/>
    </row>
    <row r="13" spans="1:13" ht="15" customHeight="1" x14ac:dyDescent="0.25">
      <c r="A13" s="17"/>
      <c r="B13" s="8" t="s">
        <v>249</v>
      </c>
      <c r="C13" s="8" t="s">
        <v>249</v>
      </c>
      <c r="D13" s="8" t="s">
        <v>249</v>
      </c>
      <c r="E13" s="8" t="s">
        <v>249</v>
      </c>
      <c r="F13" s="8" t="s">
        <v>249</v>
      </c>
      <c r="G13" s="8" t="s">
        <v>249</v>
      </c>
      <c r="H13" s="8" t="s">
        <v>249</v>
      </c>
      <c r="I13" s="8" t="s">
        <v>249</v>
      </c>
      <c r="J13" s="8" t="s">
        <v>249</v>
      </c>
      <c r="K13" s="8" t="s">
        <v>249</v>
      </c>
      <c r="L13" s="17"/>
      <c r="M13" s="17"/>
    </row>
    <row r="14" spans="1:13" ht="15" customHeight="1" x14ac:dyDescent="0.25">
      <c r="A14" s="18" t="s">
        <v>11</v>
      </c>
      <c r="B14" s="6" t="s">
        <v>47</v>
      </c>
      <c r="C14" s="6" t="s">
        <v>48</v>
      </c>
      <c r="D14" s="6" t="s">
        <v>49</v>
      </c>
      <c r="E14" s="6" t="s">
        <v>50</v>
      </c>
      <c r="F14" s="6" t="s">
        <v>51</v>
      </c>
      <c r="G14" s="6" t="s">
        <v>52</v>
      </c>
      <c r="H14" s="6" t="s">
        <v>53</v>
      </c>
      <c r="I14" s="6" t="s">
        <v>54</v>
      </c>
      <c r="J14" s="6" t="s">
        <v>55</v>
      </c>
      <c r="K14" s="6" t="s">
        <v>56</v>
      </c>
      <c r="L14" s="17"/>
      <c r="M14" s="17"/>
    </row>
    <row r="15" spans="1:13" ht="15" customHeight="1" x14ac:dyDescent="0.25">
      <c r="A15" s="17"/>
      <c r="B15" s="7" t="s">
        <v>105</v>
      </c>
      <c r="C15" s="7" t="s">
        <v>105</v>
      </c>
      <c r="D15" s="7" t="s">
        <v>105</v>
      </c>
      <c r="E15" s="7" t="s">
        <v>105</v>
      </c>
      <c r="F15" s="7" t="s">
        <v>105</v>
      </c>
      <c r="G15" s="7" t="s">
        <v>105</v>
      </c>
      <c r="H15" s="7" t="s">
        <v>105</v>
      </c>
      <c r="I15" s="7" t="s">
        <v>105</v>
      </c>
      <c r="J15" s="7" t="s">
        <v>105</v>
      </c>
      <c r="K15" s="7" t="s">
        <v>105</v>
      </c>
      <c r="L15" s="17"/>
      <c r="M15" s="17"/>
    </row>
    <row r="16" spans="1:13" ht="15" customHeight="1" x14ac:dyDescent="0.25">
      <c r="A16" s="17"/>
      <c r="B16" s="8" t="s">
        <v>249</v>
      </c>
      <c r="C16" s="8" t="s">
        <v>249</v>
      </c>
      <c r="D16" s="8" t="s">
        <v>249</v>
      </c>
      <c r="E16" s="8" t="s">
        <v>249</v>
      </c>
      <c r="F16" s="8" t="s">
        <v>249</v>
      </c>
      <c r="G16" s="8" t="s">
        <v>249</v>
      </c>
      <c r="H16" s="8" t="s">
        <v>249</v>
      </c>
      <c r="I16" s="8" t="s">
        <v>249</v>
      </c>
      <c r="J16" s="8" t="s">
        <v>249</v>
      </c>
      <c r="K16" s="8" t="s">
        <v>249</v>
      </c>
      <c r="L16" s="17"/>
      <c r="M16" s="17"/>
    </row>
    <row r="17" spans="1:13" ht="15" customHeight="1" x14ac:dyDescent="0.25">
      <c r="A17" s="18" t="s">
        <v>12</v>
      </c>
      <c r="B17" s="6" t="s">
        <v>57</v>
      </c>
      <c r="C17" s="6" t="s">
        <v>58</v>
      </c>
      <c r="D17" s="6" t="s">
        <v>59</v>
      </c>
      <c r="E17" s="6" t="s">
        <v>60</v>
      </c>
      <c r="F17" s="6" t="s">
        <v>61</v>
      </c>
      <c r="G17" s="6" t="s">
        <v>62</v>
      </c>
      <c r="H17" s="6" t="s">
        <v>63</v>
      </c>
      <c r="I17" s="6" t="s">
        <v>64</v>
      </c>
      <c r="J17" s="6" t="s">
        <v>65</v>
      </c>
      <c r="K17" s="6" t="s">
        <v>66</v>
      </c>
      <c r="L17" s="17"/>
      <c r="M17" s="17"/>
    </row>
    <row r="18" spans="1:13" ht="15" customHeight="1" x14ac:dyDescent="0.25">
      <c r="A18" s="17"/>
      <c r="B18" s="7" t="s">
        <v>105</v>
      </c>
      <c r="C18" s="7" t="s">
        <v>105</v>
      </c>
      <c r="D18" s="7" t="s">
        <v>105</v>
      </c>
      <c r="E18" s="7" t="s">
        <v>105</v>
      </c>
      <c r="F18" s="7" t="s">
        <v>105</v>
      </c>
      <c r="G18" s="7" t="s">
        <v>105</v>
      </c>
      <c r="H18" s="7" t="s">
        <v>105</v>
      </c>
      <c r="I18" s="7" t="s">
        <v>105</v>
      </c>
      <c r="J18" s="7" t="s">
        <v>105</v>
      </c>
      <c r="K18" s="7" t="s">
        <v>105</v>
      </c>
      <c r="L18" s="17"/>
      <c r="M18" s="17"/>
    </row>
    <row r="19" spans="1:13" ht="15" customHeight="1" x14ac:dyDescent="0.25">
      <c r="A19" s="17"/>
      <c r="B19" s="8" t="s">
        <v>249</v>
      </c>
      <c r="C19" s="8" t="s">
        <v>249</v>
      </c>
      <c r="D19" s="8" t="s">
        <v>249</v>
      </c>
      <c r="E19" s="8" t="s">
        <v>249</v>
      </c>
      <c r="F19" s="8" t="s">
        <v>249</v>
      </c>
      <c r="G19" s="8" t="s">
        <v>249</v>
      </c>
      <c r="H19" s="8" t="s">
        <v>249</v>
      </c>
      <c r="I19" s="8" t="s">
        <v>249</v>
      </c>
      <c r="J19" s="8" t="s">
        <v>249</v>
      </c>
      <c r="K19" s="8" t="s">
        <v>249</v>
      </c>
      <c r="L19" s="17"/>
      <c r="M19" s="17"/>
    </row>
    <row r="20" spans="1:13" ht="15" customHeight="1" x14ac:dyDescent="0.25">
      <c r="A20" s="18" t="s">
        <v>13</v>
      </c>
      <c r="B20" s="6" t="s">
        <v>67</v>
      </c>
      <c r="C20" s="6" t="s">
        <v>68</v>
      </c>
      <c r="D20" s="6" t="s">
        <v>69</v>
      </c>
      <c r="E20" s="6" t="s">
        <v>70</v>
      </c>
      <c r="F20" s="6" t="s">
        <v>71</v>
      </c>
      <c r="G20" s="6" t="s">
        <v>72</v>
      </c>
      <c r="H20" s="6" t="s">
        <v>73</v>
      </c>
      <c r="I20" s="6" t="s">
        <v>74</v>
      </c>
      <c r="J20" s="6" t="s">
        <v>75</v>
      </c>
      <c r="K20" s="6" t="s">
        <v>76</v>
      </c>
      <c r="L20" s="17"/>
      <c r="M20" s="17"/>
    </row>
    <row r="21" spans="1:13" ht="15" customHeight="1" x14ac:dyDescent="0.25">
      <c r="A21" s="17"/>
      <c r="B21" s="7" t="s">
        <v>105</v>
      </c>
      <c r="C21" s="7" t="s">
        <v>105</v>
      </c>
      <c r="D21" s="7" t="s">
        <v>105</v>
      </c>
      <c r="E21" s="7" t="s">
        <v>105</v>
      </c>
      <c r="F21" s="7" t="s">
        <v>105</v>
      </c>
      <c r="G21" s="7" t="s">
        <v>105</v>
      </c>
      <c r="H21" s="7" t="s">
        <v>105</v>
      </c>
      <c r="I21" s="7" t="s">
        <v>105</v>
      </c>
      <c r="J21" s="7" t="s">
        <v>105</v>
      </c>
      <c r="K21" s="7" t="s">
        <v>105</v>
      </c>
      <c r="L21" s="17"/>
      <c r="M21" s="17"/>
    </row>
    <row r="22" spans="1:13" ht="12.5" x14ac:dyDescent="0.25">
      <c r="A22" s="17"/>
      <c r="B22" s="8" t="s">
        <v>249</v>
      </c>
      <c r="C22" s="8" t="s">
        <v>249</v>
      </c>
      <c r="D22" s="8" t="s">
        <v>249</v>
      </c>
      <c r="E22" s="8" t="s">
        <v>249</v>
      </c>
      <c r="F22" s="8" t="s">
        <v>249</v>
      </c>
      <c r="G22" s="8" t="s">
        <v>249</v>
      </c>
      <c r="H22" s="8" t="s">
        <v>249</v>
      </c>
      <c r="I22" s="8" t="s">
        <v>249</v>
      </c>
      <c r="J22" s="8" t="s">
        <v>249</v>
      </c>
      <c r="K22" s="8" t="s">
        <v>249</v>
      </c>
      <c r="L22" s="17"/>
      <c r="M22" s="17"/>
    </row>
    <row r="23" spans="1:13" ht="12.5" x14ac:dyDescent="0.25">
      <c r="A23" s="18" t="s">
        <v>14</v>
      </c>
      <c r="B23" s="6" t="s">
        <v>77</v>
      </c>
      <c r="C23" s="6" t="s">
        <v>78</v>
      </c>
      <c r="D23" s="6" t="s">
        <v>79</v>
      </c>
      <c r="E23" s="6" t="s">
        <v>80</v>
      </c>
      <c r="F23" s="6" t="s">
        <v>81</v>
      </c>
      <c r="G23" s="6" t="s">
        <v>82</v>
      </c>
      <c r="H23" s="6" t="s">
        <v>83</v>
      </c>
      <c r="I23" s="6" t="s">
        <v>84</v>
      </c>
      <c r="J23" s="6" t="s">
        <v>85</v>
      </c>
      <c r="K23" s="6" t="s">
        <v>86</v>
      </c>
      <c r="L23" s="17"/>
      <c r="M23" s="17"/>
    </row>
    <row r="24" spans="1:13" ht="12.5" x14ac:dyDescent="0.25">
      <c r="A24" s="17"/>
      <c r="B24" s="7" t="s">
        <v>105</v>
      </c>
      <c r="C24" s="7" t="s">
        <v>105</v>
      </c>
      <c r="D24" s="7" t="s">
        <v>105</v>
      </c>
      <c r="E24" s="7" t="s">
        <v>105</v>
      </c>
      <c r="F24" s="7" t="s">
        <v>105</v>
      </c>
      <c r="G24" s="7" t="s">
        <v>105</v>
      </c>
      <c r="H24" s="7" t="s">
        <v>105</v>
      </c>
      <c r="I24" s="7" t="s">
        <v>105</v>
      </c>
      <c r="J24" s="7" t="s">
        <v>105</v>
      </c>
      <c r="K24" s="7" t="s">
        <v>105</v>
      </c>
      <c r="L24" s="17"/>
      <c r="M24" s="17"/>
    </row>
    <row r="25" spans="1:13" ht="12.5" x14ac:dyDescent="0.25">
      <c r="A25" s="17"/>
      <c r="B25" s="8" t="s">
        <v>249</v>
      </c>
      <c r="C25" s="8" t="s">
        <v>249</v>
      </c>
      <c r="D25" s="8" t="s">
        <v>249</v>
      </c>
      <c r="E25" s="8" t="s">
        <v>249</v>
      </c>
      <c r="F25" s="8" t="s">
        <v>249</v>
      </c>
      <c r="G25" s="8" t="s">
        <v>249</v>
      </c>
      <c r="H25" s="8" t="s">
        <v>249</v>
      </c>
      <c r="I25" s="8" t="s">
        <v>249</v>
      </c>
      <c r="J25" s="8" t="s">
        <v>249</v>
      </c>
      <c r="K25" s="8" t="s">
        <v>249</v>
      </c>
      <c r="L25" s="17"/>
      <c r="M25" s="17"/>
    </row>
    <row r="26" spans="1:13" ht="12.5" x14ac:dyDescent="0.25">
      <c r="A26" s="18" t="s">
        <v>15</v>
      </c>
      <c r="B26" s="6" t="s">
        <v>87</v>
      </c>
      <c r="C26" s="6" t="s">
        <v>88</v>
      </c>
      <c r="D26" s="6" t="s">
        <v>89</v>
      </c>
      <c r="E26" s="6" t="s">
        <v>90</v>
      </c>
      <c r="F26" s="6" t="s">
        <v>91</v>
      </c>
      <c r="G26" s="6" t="s">
        <v>92</v>
      </c>
      <c r="H26" s="6" t="s">
        <v>93</v>
      </c>
      <c r="I26" s="6" t="s">
        <v>94</v>
      </c>
      <c r="J26" s="6" t="s">
        <v>95</v>
      </c>
      <c r="K26" s="6" t="s">
        <v>96</v>
      </c>
      <c r="L26" s="17"/>
      <c r="M26" s="17"/>
    </row>
    <row r="27" spans="1:13" ht="12.5" x14ac:dyDescent="0.25">
      <c r="A27" s="17"/>
      <c r="B27" s="7" t="s">
        <v>105</v>
      </c>
      <c r="C27" s="7" t="s">
        <v>105</v>
      </c>
      <c r="D27" s="7" t="s">
        <v>105</v>
      </c>
      <c r="E27" s="7" t="s">
        <v>105</v>
      </c>
      <c r="F27" s="7" t="s">
        <v>105</v>
      </c>
      <c r="G27" s="7" t="s">
        <v>105</v>
      </c>
      <c r="H27" s="7" t="s">
        <v>105</v>
      </c>
      <c r="I27" s="7" t="s">
        <v>105</v>
      </c>
      <c r="J27" s="7" t="s">
        <v>105</v>
      </c>
      <c r="K27" s="7" t="s">
        <v>105</v>
      </c>
      <c r="L27" s="17"/>
      <c r="M27" s="17"/>
    </row>
    <row r="28" spans="1:13" ht="12.5" x14ac:dyDescent="0.25">
      <c r="A28" s="17"/>
      <c r="B28" s="8" t="s">
        <v>249</v>
      </c>
      <c r="C28" s="8" t="s">
        <v>249</v>
      </c>
      <c r="D28" s="8" t="s">
        <v>249</v>
      </c>
      <c r="E28" s="8" t="s">
        <v>249</v>
      </c>
      <c r="F28" s="8" t="s">
        <v>249</v>
      </c>
      <c r="G28" s="8" t="s">
        <v>249</v>
      </c>
      <c r="H28" s="8" t="s">
        <v>249</v>
      </c>
      <c r="I28" s="8" t="s">
        <v>249</v>
      </c>
      <c r="J28" s="8" t="s">
        <v>249</v>
      </c>
      <c r="K28" s="8" t="s">
        <v>249</v>
      </c>
      <c r="L28" s="17"/>
      <c r="M28" s="17"/>
    </row>
    <row r="33" spans="1:1" ht="12.5" x14ac:dyDescent="0.25">
      <c r="A33" t="s">
        <v>3</v>
      </c>
    </row>
  </sheetData>
  <mergeCells count="24">
    <mergeCell ref="A20:A22"/>
    <mergeCell ref="A23:A25"/>
    <mergeCell ref="A26:A28"/>
    <mergeCell ref="L5:L7"/>
    <mergeCell ref="L8:L10"/>
    <mergeCell ref="L11:L13"/>
    <mergeCell ref="L14:L16"/>
    <mergeCell ref="L17:L19"/>
    <mergeCell ref="L20:L22"/>
    <mergeCell ref="L23:L25"/>
    <mergeCell ref="L26:L28"/>
    <mergeCell ref="A5:A7"/>
    <mergeCell ref="A8:A10"/>
    <mergeCell ref="A11:A13"/>
    <mergeCell ref="A14:A16"/>
    <mergeCell ref="A17:A19"/>
    <mergeCell ref="M20:M22"/>
    <mergeCell ref="M23:M25"/>
    <mergeCell ref="M26:M28"/>
    <mergeCell ref="M5:M7"/>
    <mergeCell ref="M8:M10"/>
    <mergeCell ref="M11:M13"/>
    <mergeCell ref="M14:M16"/>
    <mergeCell ref="M17:M19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Absorbance 1_01</vt:lpstr>
      <vt:lpstr>Result summary</vt:lpstr>
      <vt:lpstr>General information</vt:lpstr>
      <vt:lpstr>Session information</vt:lpstr>
      <vt:lpstr>Instrument information</vt:lpstr>
      <vt:lpstr>Protocol parameters</vt:lpstr>
      <vt:lpstr>Run log</vt:lpstr>
      <vt:lpstr>Layout definitions</vt:lpstr>
    </vt:vector>
  </TitlesOfParts>
  <Company>ComponentOne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C1Excel</dc:creator>
  <cp:lastModifiedBy>Dongyan Zhou</cp:lastModifiedBy>
  <dcterms:created xsi:type="dcterms:W3CDTF">2021-01-12T12:25:52Z</dcterms:created>
  <dcterms:modified xsi:type="dcterms:W3CDTF">2021-01-20T09:48:36Z</dcterms:modified>
</cp:coreProperties>
</file>