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hao\Desktop\精灵的东西\0pH-Polyamide\"/>
    </mc:Choice>
  </mc:AlternateContent>
  <bookViews>
    <workbookView xWindow="0" yWindow="0" windowWidth="23040" windowHeight="9000"/>
  </bookViews>
  <sheets>
    <sheet name="Contact Angle" sheetId="1" r:id="rId1"/>
    <sheet name="Zeta P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1" l="1"/>
  <c r="C34" i="1"/>
  <c r="C35" i="1"/>
  <c r="C36" i="1"/>
  <c r="C37" i="1"/>
  <c r="C32" i="1"/>
  <c r="F32" i="1" s="1"/>
  <c r="C27" i="1"/>
  <c r="C28" i="1"/>
  <c r="C29" i="1"/>
  <c r="C30" i="1"/>
  <c r="C31" i="1"/>
  <c r="C26" i="1"/>
  <c r="C21" i="1"/>
  <c r="C22" i="1"/>
  <c r="C23" i="1"/>
  <c r="C24" i="1"/>
  <c r="C25" i="1"/>
  <c r="C20" i="1"/>
  <c r="C15" i="1"/>
  <c r="C16" i="1"/>
  <c r="C17" i="1"/>
  <c r="C18" i="1"/>
  <c r="C19" i="1"/>
  <c r="C14" i="1"/>
  <c r="E14" i="1" s="1"/>
  <c r="C9" i="1"/>
  <c r="C10" i="1"/>
  <c r="C11" i="1"/>
  <c r="C12" i="1"/>
  <c r="C13" i="1"/>
  <c r="C8" i="1"/>
  <c r="F2" i="1"/>
  <c r="E2" i="1"/>
  <c r="C3" i="1"/>
  <c r="C4" i="1"/>
  <c r="C5" i="1"/>
  <c r="C6" i="1"/>
  <c r="C7" i="1"/>
  <c r="C2" i="1"/>
  <c r="E32" i="1" l="1"/>
  <c r="E26" i="1"/>
  <c r="F26" i="1"/>
  <c r="E20" i="1"/>
  <c r="F20" i="1"/>
  <c r="F14" i="1"/>
  <c r="E8" i="1"/>
  <c r="F8" i="1"/>
  <c r="D22" i="2"/>
  <c r="C22" i="2"/>
  <c r="D18" i="2"/>
  <c r="C18" i="2"/>
  <c r="D14" i="2"/>
  <c r="C14" i="2"/>
  <c r="D10" i="2"/>
  <c r="C10" i="2"/>
  <c r="D6" i="2"/>
  <c r="C6" i="2"/>
  <c r="D2" i="2"/>
  <c r="C2" i="2"/>
</calcChain>
</file>

<file path=xl/sharedStrings.xml><?xml version="1.0" encoding="utf-8"?>
<sst xmlns="http://schemas.openxmlformats.org/spreadsheetml/2006/main" count="10" uniqueCount="7">
  <si>
    <t>pH</t>
  </si>
  <si>
    <t>ContactA</t>
  </si>
  <si>
    <t>Average</t>
  </si>
  <si>
    <t>EB</t>
  </si>
  <si>
    <t>ZetaP</t>
  </si>
  <si>
    <t>Correction</t>
  </si>
  <si>
    <t>Roughness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</si>
</sst>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>
    <font>
      <sz val="11"/>
      <color theme="1"/>
      <name val="Calibri"/>
      <family val="2"/>
      <charset val="134"/>
      <scheme val="minor"/>
    </font>
    <font>
      <b/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2" fillId="4" borderId="0" xfId="0" applyNumberFormat="1" applyFont="1" applyFill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2" fillId="4" borderId="0" xfId="0" applyNumberFormat="1" applyFont="1" applyFill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2" fillId="3" borderId="0" xfId="0" applyNumberFormat="1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164" fontId="1" fillId="5" borderId="0" xfId="0" applyNumberFormat="1" applyFont="1" applyFill="1" applyAlignment="1">
      <alignment horizontal="center" vertical="center"/>
    </xf>
    <xf numFmtId="164" fontId="1" fillId="6" borderId="0" xfId="0" applyNumberFormat="1" applyFont="1" applyFill="1" applyAlignment="1">
      <alignment horizontal="center" vertical="center"/>
    </xf>
    <xf numFmtId="164" fontId="1" fillId="7" borderId="0" xfId="0" applyNumberFormat="1" applyFont="1" applyFill="1" applyAlignment="1">
      <alignment horizontal="center" vertical="center"/>
    </xf>
    <xf numFmtId="164" fontId="2" fillId="8" borderId="0" xfId="0" applyNumberFormat="1" applyFont="1" applyFill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abSelected="1" zoomScale="55" zoomScaleNormal="55" workbookViewId="0">
      <selection activeCell="H29" sqref="H29"/>
    </sheetView>
  </sheetViews>
  <sheetFormatPr defaultColWidth="12.85546875" defaultRowHeight="21"/>
  <cols>
    <col min="1" max="2" width="12.85546875" style="2"/>
    <col min="3" max="3" width="18.28515625" style="5" customWidth="1"/>
    <col min="4" max="4" width="21.42578125" style="8" customWidth="1"/>
    <col min="5" max="6" width="12.85546875" style="2"/>
    <col min="7" max="16384" width="12.85546875" style="1"/>
  </cols>
  <sheetData>
    <row r="1" spans="1:6">
      <c r="A1" s="4" t="s">
        <v>0</v>
      </c>
      <c r="B1" s="4" t="s">
        <v>1</v>
      </c>
      <c r="C1" s="4" t="s">
        <v>5</v>
      </c>
      <c r="D1" s="7" t="s">
        <v>6</v>
      </c>
      <c r="E1" s="4" t="s">
        <v>2</v>
      </c>
      <c r="F1" s="4" t="s">
        <v>3</v>
      </c>
    </row>
    <row r="2" spans="1:6">
      <c r="A2" s="10">
        <v>4</v>
      </c>
      <c r="B2" s="2">
        <v>71.34</v>
      </c>
      <c r="C2" s="5">
        <f>DEGREES(ACOS(COS(RADIANS(B2))/1.13))</f>
        <v>73.552118934730842</v>
      </c>
      <c r="D2" s="16">
        <v>1.1299999999999999</v>
      </c>
      <c r="E2" s="9">
        <f>AVERAGE(C2:C7)</f>
        <v>77.025533159886834</v>
      </c>
      <c r="F2" s="9">
        <f>STDEV(C2:C7)</f>
        <v>2.9429698271902351</v>
      </c>
    </row>
    <row r="3" spans="1:6">
      <c r="A3" s="10"/>
      <c r="B3" s="2">
        <v>76.44</v>
      </c>
      <c r="C3" s="5">
        <f t="shared" ref="C3:C13" si="0">DEGREES(ACOS(COS(RADIANS(B3))/1.13))</f>
        <v>78.024710161412145</v>
      </c>
      <c r="D3" s="16"/>
      <c r="E3" s="9"/>
      <c r="F3" s="9"/>
    </row>
    <row r="4" spans="1:6">
      <c r="A4" s="10"/>
      <c r="B4" s="2">
        <v>72.41</v>
      </c>
      <c r="C4" s="5">
        <f t="shared" si="0"/>
        <v>74.488204934456121</v>
      </c>
      <c r="D4" s="16"/>
      <c r="E4" s="9"/>
      <c r="F4" s="9"/>
    </row>
    <row r="5" spans="1:6">
      <c r="A5" s="10"/>
      <c r="B5" s="2">
        <v>73.599999999999994</v>
      </c>
      <c r="C5" s="5">
        <f t="shared" si="0"/>
        <v>75.530790104662472</v>
      </c>
      <c r="D5" s="16"/>
      <c r="E5" s="9"/>
      <c r="F5" s="9"/>
    </row>
    <row r="6" spans="1:6">
      <c r="A6" s="10"/>
      <c r="B6" s="2">
        <v>79.510000000000005</v>
      </c>
      <c r="C6" s="5">
        <f t="shared" si="0"/>
        <v>80.728175708700505</v>
      </c>
      <c r="D6" s="16"/>
      <c r="E6" s="9"/>
      <c r="F6" s="9"/>
    </row>
    <row r="7" spans="1:6">
      <c r="A7" s="10"/>
      <c r="B7" s="2">
        <v>78.489999999999995</v>
      </c>
      <c r="C7" s="5">
        <f t="shared" si="0"/>
        <v>79.829199115358932</v>
      </c>
      <c r="D7" s="16"/>
      <c r="E7" s="9"/>
      <c r="F7" s="9"/>
    </row>
    <row r="8" spans="1:6">
      <c r="A8" s="11">
        <v>5</v>
      </c>
      <c r="B8" s="2">
        <v>96.8</v>
      </c>
      <c r="C8" s="5">
        <f>DEGREES(ACOS(COS(RADIANS(B8))/1.26))</f>
        <v>95.392120722969409</v>
      </c>
      <c r="D8" s="16">
        <v>1.26</v>
      </c>
      <c r="E8" s="9">
        <f t="shared" ref="E8" si="1">AVERAGE(C8:C13)</f>
        <v>95.720846230565215</v>
      </c>
      <c r="F8" s="9">
        <f t="shared" ref="F8" si="2">STDEV(C8:C13)</f>
        <v>1.5235488075832413</v>
      </c>
    </row>
    <row r="9" spans="1:6">
      <c r="A9" s="11"/>
      <c r="B9" s="2">
        <v>96.5</v>
      </c>
      <c r="C9" s="5">
        <f t="shared" ref="C9:C14" si="3">DEGREES(ACOS(COS(RADIANS(B9))/1.26))</f>
        <v>95.154622262651657</v>
      </c>
      <c r="D9" s="16"/>
      <c r="E9" s="9"/>
      <c r="F9" s="9"/>
    </row>
    <row r="10" spans="1:6">
      <c r="A10" s="11"/>
      <c r="B10" s="2">
        <v>96</v>
      </c>
      <c r="C10" s="5">
        <f t="shared" si="3"/>
        <v>94.758675227930482</v>
      </c>
      <c r="D10" s="16"/>
      <c r="E10" s="9"/>
      <c r="F10" s="9"/>
    </row>
    <row r="11" spans="1:6">
      <c r="A11" s="11"/>
      <c r="B11" s="2">
        <v>94.9</v>
      </c>
      <c r="C11" s="5">
        <f t="shared" si="3"/>
        <v>93.887131355091739</v>
      </c>
      <c r="D11" s="16"/>
      <c r="E11" s="9"/>
      <c r="F11" s="9"/>
    </row>
    <row r="12" spans="1:6">
      <c r="A12" s="11"/>
      <c r="B12" s="2">
        <v>99.8</v>
      </c>
      <c r="C12" s="5">
        <f t="shared" si="3"/>
        <v>97.76364515984892</v>
      </c>
      <c r="D12" s="16"/>
      <c r="E12" s="9"/>
      <c r="F12" s="9"/>
    </row>
    <row r="13" spans="1:6">
      <c r="A13" s="11"/>
      <c r="B13" s="2">
        <v>99.3</v>
      </c>
      <c r="C13" s="5">
        <f t="shared" si="3"/>
        <v>97.368882654899096</v>
      </c>
      <c r="D13" s="16"/>
      <c r="E13" s="9"/>
      <c r="F13" s="9"/>
    </row>
    <row r="14" spans="1:6">
      <c r="A14" s="12">
        <v>6</v>
      </c>
      <c r="B14" s="2">
        <v>110.28</v>
      </c>
      <c r="C14" s="5">
        <f>DEGREES(ACOS(COS(RADIANS(B14))/1.4))</f>
        <v>104.33419653901119</v>
      </c>
      <c r="D14" s="16">
        <v>1.4</v>
      </c>
      <c r="E14" s="9">
        <f t="shared" ref="E14" si="4">AVERAGE(C14:C19)</f>
        <v>106.16725398465633</v>
      </c>
      <c r="F14" s="9">
        <f t="shared" ref="F14" si="5">STDEV(C14:C19)</f>
        <v>2.4385690271413663</v>
      </c>
    </row>
    <row r="15" spans="1:6">
      <c r="A15" s="12"/>
      <c r="B15" s="2">
        <v>110</v>
      </c>
      <c r="C15" s="5">
        <f t="shared" ref="C15:C20" si="6">DEGREES(ACOS(COS(RADIANS(B15))/1.4))</f>
        <v>104.14047573793856</v>
      </c>
      <c r="D15" s="16"/>
      <c r="E15" s="9"/>
      <c r="F15" s="9"/>
    </row>
    <row r="16" spans="1:6">
      <c r="A16" s="12"/>
      <c r="B16" s="2">
        <v>109.93</v>
      </c>
      <c r="C16" s="5">
        <f t="shared" si="6"/>
        <v>104.09201736844307</v>
      </c>
      <c r="D16" s="16"/>
      <c r="E16" s="9"/>
      <c r="F16" s="9"/>
    </row>
    <row r="17" spans="1:6">
      <c r="A17" s="12"/>
      <c r="B17" s="2">
        <v>113.83</v>
      </c>
      <c r="C17" s="5">
        <f t="shared" si="6"/>
        <v>106.77348807890995</v>
      </c>
      <c r="D17" s="16"/>
      <c r="E17" s="9"/>
      <c r="F17" s="9"/>
    </row>
    <row r="18" spans="1:6">
      <c r="A18" s="12"/>
      <c r="B18" s="2">
        <v>114.94</v>
      </c>
      <c r="C18" s="5">
        <f t="shared" si="6"/>
        <v>107.52921777727846</v>
      </c>
      <c r="D18" s="16"/>
      <c r="E18" s="9"/>
      <c r="F18" s="9"/>
    </row>
    <row r="19" spans="1:6">
      <c r="A19" s="12"/>
      <c r="B19" s="2">
        <v>118.81</v>
      </c>
      <c r="C19" s="5">
        <f t="shared" si="6"/>
        <v>110.13412840635675</v>
      </c>
      <c r="D19" s="16"/>
      <c r="E19" s="9"/>
      <c r="F19" s="9"/>
    </row>
    <row r="20" spans="1:6">
      <c r="A20" s="13">
        <v>9.3000000000000007</v>
      </c>
      <c r="B20" s="2">
        <v>103.53</v>
      </c>
      <c r="C20" s="5">
        <f>DEGREES(ACOS(COS(RADIANS(B20))/1.42))</f>
        <v>99.483098908490916</v>
      </c>
      <c r="D20" s="16">
        <v>1.42</v>
      </c>
      <c r="E20" s="9">
        <f t="shared" ref="E20" si="7">AVERAGE(C20:C25)</f>
        <v>97.386305039626961</v>
      </c>
      <c r="F20" s="9">
        <f t="shared" ref="F20" si="8">STDEV(C20:C25)</f>
        <v>1.4574029109109721</v>
      </c>
    </row>
    <row r="21" spans="1:6">
      <c r="A21" s="13"/>
      <c r="B21" s="2">
        <v>98.72</v>
      </c>
      <c r="C21" s="5">
        <f t="shared" ref="C21:C26" si="9">DEGREES(ACOS(COS(RADIANS(B21))/1.42))</f>
        <v>96.128847473099455</v>
      </c>
      <c r="D21" s="16"/>
      <c r="E21" s="9"/>
      <c r="F21" s="9"/>
    </row>
    <row r="22" spans="1:6">
      <c r="A22" s="13"/>
      <c r="B22" s="2">
        <v>99.46</v>
      </c>
      <c r="C22" s="5">
        <f t="shared" si="9"/>
        <v>96.646642389526377</v>
      </c>
      <c r="D22" s="16"/>
      <c r="E22" s="9"/>
      <c r="F22" s="9"/>
    </row>
    <row r="23" spans="1:6">
      <c r="A23" s="13"/>
      <c r="B23" s="2">
        <v>99.36</v>
      </c>
      <c r="C23" s="5">
        <f t="shared" si="9"/>
        <v>96.576702341558473</v>
      </c>
      <c r="D23" s="16"/>
      <c r="E23" s="9"/>
      <c r="F23" s="9"/>
    </row>
    <row r="24" spans="1:6">
      <c r="A24" s="13"/>
      <c r="B24" s="2">
        <v>99.22</v>
      </c>
      <c r="C24" s="5">
        <f t="shared" si="9"/>
        <v>96.478769033077185</v>
      </c>
      <c r="D24" s="16"/>
      <c r="E24" s="9"/>
      <c r="F24" s="9"/>
    </row>
    <row r="25" spans="1:6">
      <c r="A25" s="13"/>
      <c r="B25" s="2">
        <v>102.84</v>
      </c>
      <c r="C25" s="5">
        <f t="shared" si="9"/>
        <v>99.003770092009304</v>
      </c>
      <c r="D25" s="16"/>
      <c r="E25" s="9"/>
      <c r="F25" s="9"/>
    </row>
    <row r="26" spans="1:6">
      <c r="A26" s="14">
        <v>10.3</v>
      </c>
      <c r="B26" s="2">
        <v>107.89</v>
      </c>
      <c r="C26" s="5">
        <f>DEGREES(ACOS(COS(RADIANS(B26))/1.56))</f>
        <v>101.35673152446161</v>
      </c>
      <c r="D26" s="16">
        <v>1.56</v>
      </c>
      <c r="E26" s="9">
        <f t="shared" ref="E26" si="10">AVERAGE(C26:C31)</f>
        <v>101.69900443286632</v>
      </c>
      <c r="F26" s="9">
        <f t="shared" ref="F26" si="11">STDEV(C26:C31)</f>
        <v>2.1377258312561453</v>
      </c>
    </row>
    <row r="27" spans="1:6">
      <c r="A27" s="14"/>
      <c r="B27" s="2">
        <v>109.97</v>
      </c>
      <c r="C27" s="5">
        <f t="shared" ref="C27:C32" si="12">DEGREES(ACOS(COS(RADIANS(B27))/1.56))</f>
        <v>102.64609193957118</v>
      </c>
      <c r="D27" s="16"/>
      <c r="E27" s="9"/>
      <c r="F27" s="9"/>
    </row>
    <row r="28" spans="1:6">
      <c r="A28" s="14"/>
      <c r="B28" s="2">
        <v>104.67</v>
      </c>
      <c r="C28" s="5">
        <f t="shared" si="12"/>
        <v>99.342783436894109</v>
      </c>
      <c r="D28" s="16"/>
      <c r="E28" s="9"/>
      <c r="F28" s="9"/>
    </row>
    <row r="29" spans="1:6">
      <c r="A29" s="14"/>
      <c r="B29" s="2">
        <v>113.17</v>
      </c>
      <c r="C29" s="5">
        <f t="shared" si="12"/>
        <v>104.60882054503934</v>
      </c>
      <c r="D29" s="16"/>
      <c r="E29" s="9"/>
      <c r="F29" s="9"/>
    </row>
    <row r="30" spans="1:6">
      <c r="A30" s="14"/>
      <c r="B30" s="2">
        <v>110.56</v>
      </c>
      <c r="C30" s="5">
        <f t="shared" si="12"/>
        <v>103.00996748311337</v>
      </c>
      <c r="D30" s="16"/>
      <c r="E30" s="9"/>
      <c r="F30" s="9"/>
    </row>
    <row r="31" spans="1:6">
      <c r="A31" s="14"/>
      <c r="B31" s="2">
        <v>104.49</v>
      </c>
      <c r="C31" s="5">
        <f t="shared" si="12"/>
        <v>99.22963166811823</v>
      </c>
      <c r="D31" s="16"/>
      <c r="E31" s="9"/>
      <c r="F31" s="9"/>
    </row>
    <row r="32" spans="1:6">
      <c r="A32" s="15">
        <v>12.5</v>
      </c>
      <c r="B32" s="2">
        <v>112.72</v>
      </c>
      <c r="C32" s="5">
        <f>DEGREES(ACOS(COS(RADIANS(B32))/1.47))</f>
        <v>105.23271628306537</v>
      </c>
      <c r="D32" s="16">
        <v>1.47</v>
      </c>
      <c r="E32" s="9">
        <f t="shared" ref="E32" si="13">AVERAGE(C32:C37)</f>
        <v>103.69262772088268</v>
      </c>
      <c r="F32" s="9">
        <f t="shared" ref="F32" si="14">STDEV(C32:C37)</f>
        <v>2.455289182375302</v>
      </c>
    </row>
    <row r="33" spans="1:6">
      <c r="A33" s="15"/>
      <c r="B33" s="2">
        <v>113.17</v>
      </c>
      <c r="C33" s="5">
        <f t="shared" ref="C33:C37" si="15">DEGREES(ACOS(COS(RADIANS(B33))/1.47))</f>
        <v>105.52508662097543</v>
      </c>
      <c r="D33" s="16"/>
      <c r="E33" s="9"/>
      <c r="F33" s="9"/>
    </row>
    <row r="34" spans="1:6">
      <c r="A34" s="15"/>
      <c r="B34" s="2">
        <v>107</v>
      </c>
      <c r="C34" s="5">
        <f t="shared" si="15"/>
        <v>101.47219217389987</v>
      </c>
      <c r="D34" s="16"/>
      <c r="E34" s="9"/>
      <c r="F34" s="9"/>
    </row>
    <row r="35" spans="1:6">
      <c r="A35" s="15"/>
      <c r="B35" s="2">
        <v>112.6</v>
      </c>
      <c r="C35" s="5">
        <f t="shared" si="15"/>
        <v>105.15465653585147</v>
      </c>
      <c r="D35" s="16"/>
      <c r="E35" s="9"/>
      <c r="F35" s="9"/>
    </row>
    <row r="36" spans="1:6">
      <c r="A36" s="15"/>
      <c r="B36" s="2">
        <v>112.4</v>
      </c>
      <c r="C36" s="5">
        <f t="shared" si="15"/>
        <v>105.02446984886741</v>
      </c>
      <c r="D36" s="16"/>
      <c r="E36" s="9"/>
      <c r="F36" s="9"/>
    </row>
    <row r="37" spans="1:6">
      <c r="A37" s="15"/>
      <c r="B37" s="2">
        <v>104.41</v>
      </c>
      <c r="C37" s="5">
        <f t="shared" si="15"/>
        <v>99.746644862636586</v>
      </c>
      <c r="D37" s="16"/>
      <c r="E37" s="9"/>
      <c r="F37" s="9"/>
    </row>
  </sheetData>
  <mergeCells count="24">
    <mergeCell ref="D2:D7"/>
    <mergeCell ref="D8:D13"/>
    <mergeCell ref="D14:D19"/>
    <mergeCell ref="D20:D25"/>
    <mergeCell ref="D26:D31"/>
    <mergeCell ref="D32:D37"/>
    <mergeCell ref="A26:A31"/>
    <mergeCell ref="E26:E31"/>
    <mergeCell ref="F26:F31"/>
    <mergeCell ref="A32:A37"/>
    <mergeCell ref="E32:E37"/>
    <mergeCell ref="F32:F37"/>
    <mergeCell ref="A14:A19"/>
    <mergeCell ref="E14:E19"/>
    <mergeCell ref="F14:F19"/>
    <mergeCell ref="A20:A25"/>
    <mergeCell ref="E20:E25"/>
    <mergeCell ref="F20:F25"/>
    <mergeCell ref="E2:E7"/>
    <mergeCell ref="F2:F7"/>
    <mergeCell ref="A2:A7"/>
    <mergeCell ref="A8:A13"/>
    <mergeCell ref="E8:E13"/>
    <mergeCell ref="F8:F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zoomScale="55" zoomScaleNormal="55" workbookViewId="0">
      <selection activeCell="G21" sqref="G21"/>
    </sheetView>
  </sheetViews>
  <sheetFormatPr defaultRowHeight="21"/>
  <cols>
    <col min="1" max="1" width="8.7109375" style="3"/>
    <col min="2" max="4" width="10.5703125" style="6" customWidth="1"/>
  </cols>
  <sheetData>
    <row r="1" spans="1:4">
      <c r="A1" s="4" t="s">
        <v>0</v>
      </c>
      <c r="B1" s="7" t="s">
        <v>4</v>
      </c>
      <c r="C1" s="7" t="s">
        <v>2</v>
      </c>
      <c r="D1" s="7" t="s">
        <v>3</v>
      </c>
    </row>
    <row r="2" spans="1:4">
      <c r="A2" s="10">
        <v>4</v>
      </c>
      <c r="B2" s="6">
        <v>-52.679299999999998</v>
      </c>
      <c r="C2" s="16">
        <f>AVERAGE(B2:B5)</f>
        <v>-52.7774</v>
      </c>
      <c r="D2" s="16">
        <f>STDEV(B2:B5)</f>
        <v>0.29685459212662857</v>
      </c>
    </row>
    <row r="3" spans="1:4">
      <c r="A3" s="10"/>
      <c r="B3" s="6">
        <v>-52.564729999999997</v>
      </c>
      <c r="C3" s="16"/>
      <c r="D3" s="16"/>
    </row>
    <row r="4" spans="1:4">
      <c r="A4" s="10"/>
      <c r="B4" s="6">
        <v>-53.216709999999999</v>
      </c>
      <c r="C4" s="16"/>
      <c r="D4" s="16"/>
    </row>
    <row r="5" spans="1:4">
      <c r="A5" s="10"/>
      <c r="B5" s="6">
        <v>-52.648859999999999</v>
      </c>
      <c r="C5" s="16"/>
      <c r="D5" s="16"/>
    </row>
    <row r="6" spans="1:4">
      <c r="A6" s="11">
        <v>5</v>
      </c>
      <c r="B6" s="6">
        <v>-53.503689999999999</v>
      </c>
      <c r="C6" s="16">
        <f>AVERAGE(B6:B9)</f>
        <v>-54.38182333333333</v>
      </c>
      <c r="D6" s="16">
        <f>STDEV(B6:B9)</f>
        <v>0.76695823760706339</v>
      </c>
    </row>
    <row r="7" spans="1:4">
      <c r="A7" s="11"/>
      <c r="B7" s="6">
        <v>-54.72146</v>
      </c>
      <c r="C7" s="16"/>
      <c r="D7" s="16"/>
    </row>
    <row r="8" spans="1:4">
      <c r="A8" s="11"/>
      <c r="B8" s="6">
        <v>-54.920319999999997</v>
      </c>
      <c r="C8" s="16"/>
      <c r="D8" s="16"/>
    </row>
    <row r="9" spans="1:4">
      <c r="A9" s="11"/>
      <c r="C9" s="16"/>
      <c r="D9" s="16"/>
    </row>
    <row r="10" spans="1:4">
      <c r="A10" s="12">
        <v>6</v>
      </c>
      <c r="B10" s="6">
        <v>-44.792270000000002</v>
      </c>
      <c r="C10" s="16">
        <f>AVERAGE(B10:B13)</f>
        <v>-45.427012500000004</v>
      </c>
      <c r="D10" s="16">
        <f>STDEV(B10:B13)</f>
        <v>0.46223539157554772</v>
      </c>
    </row>
    <row r="11" spans="1:4">
      <c r="A11" s="12"/>
      <c r="B11" s="6">
        <v>-45.493200000000002</v>
      </c>
      <c r="C11" s="16"/>
      <c r="D11" s="16"/>
    </row>
    <row r="12" spans="1:4">
      <c r="A12" s="12"/>
      <c r="B12" s="6">
        <v>-45.901130000000002</v>
      </c>
      <c r="C12" s="16"/>
      <c r="D12" s="16"/>
    </row>
    <row r="13" spans="1:4">
      <c r="A13" s="12"/>
      <c r="B13" s="6">
        <v>-45.521450000000002</v>
      </c>
      <c r="C13" s="16"/>
      <c r="D13" s="16"/>
    </row>
    <row r="14" spans="1:4">
      <c r="A14" s="13">
        <v>9.3000000000000007</v>
      </c>
      <c r="B14" s="6">
        <v>-44.213259999999998</v>
      </c>
      <c r="C14" s="16">
        <f>AVERAGE(B14:B17)</f>
        <v>-46.108182499999998</v>
      </c>
      <c r="D14" s="16">
        <f>STDEV(B14:B17)</f>
        <v>1.3509084684111652</v>
      </c>
    </row>
    <row r="15" spans="1:4">
      <c r="A15" s="13"/>
      <c r="B15" s="6">
        <v>-46.206049999999998</v>
      </c>
      <c r="C15" s="16"/>
      <c r="D15" s="16"/>
    </row>
    <row r="16" spans="1:4">
      <c r="A16" s="13"/>
      <c r="B16" s="6">
        <v>-47.367159999999998</v>
      </c>
      <c r="C16" s="16"/>
      <c r="D16" s="16"/>
    </row>
    <row r="17" spans="1:4">
      <c r="A17" s="13"/>
      <c r="B17" s="6">
        <v>-46.646259999999998</v>
      </c>
      <c r="C17" s="16"/>
      <c r="D17" s="16"/>
    </row>
    <row r="18" spans="1:4">
      <c r="A18" s="14">
        <v>10.3</v>
      </c>
      <c r="B18" s="6">
        <v>-43.877380000000002</v>
      </c>
      <c r="C18" s="16">
        <f>AVERAGE(B18:B21)</f>
        <v>-44.021564999999995</v>
      </c>
      <c r="D18" s="16">
        <f>STDEV(B18:B21)</f>
        <v>0.29318940755081607</v>
      </c>
    </row>
    <row r="19" spans="1:4">
      <c r="A19" s="14"/>
      <c r="B19" s="6">
        <v>-44.262189999999997</v>
      </c>
      <c r="C19" s="16"/>
      <c r="D19" s="16"/>
    </row>
    <row r="20" spans="1:4">
      <c r="A20" s="14"/>
      <c r="B20" s="6">
        <v>-44.26876</v>
      </c>
      <c r="C20" s="16"/>
      <c r="D20" s="16"/>
    </row>
    <row r="21" spans="1:4">
      <c r="A21" s="14"/>
      <c r="B21" s="6">
        <v>-43.677930000000003</v>
      </c>
      <c r="C21" s="16"/>
      <c r="D21" s="16"/>
    </row>
    <row r="22" spans="1:4">
      <c r="A22" s="15">
        <v>12.5</v>
      </c>
      <c r="B22" s="6">
        <v>-49</v>
      </c>
      <c r="C22" s="16">
        <f>AVERAGE(B22:B25)</f>
        <v>-50.950512500000002</v>
      </c>
      <c r="D22" s="16">
        <f>STDEV(B22:B25)</f>
        <v>1.3424512109663431</v>
      </c>
    </row>
    <row r="23" spans="1:4">
      <c r="A23" s="15"/>
      <c r="B23" s="6">
        <v>-52.00609</v>
      </c>
      <c r="C23" s="16"/>
      <c r="D23" s="16"/>
    </row>
    <row r="24" spans="1:4">
      <c r="A24" s="15"/>
      <c r="B24" s="6">
        <v>-51.189019999999999</v>
      </c>
      <c r="C24" s="16"/>
      <c r="D24" s="16"/>
    </row>
    <row r="25" spans="1:4">
      <c r="A25" s="15"/>
      <c r="B25" s="6">
        <v>-51.606940000000002</v>
      </c>
      <c r="C25" s="16"/>
      <c r="D25" s="16"/>
    </row>
  </sheetData>
  <mergeCells count="18">
    <mergeCell ref="A2:A5"/>
    <mergeCell ref="C2:C5"/>
    <mergeCell ref="D2:D5"/>
    <mergeCell ref="A6:A9"/>
    <mergeCell ref="C6:C9"/>
    <mergeCell ref="D6:D9"/>
    <mergeCell ref="A10:A13"/>
    <mergeCell ref="C10:C13"/>
    <mergeCell ref="D10:D13"/>
    <mergeCell ref="A14:A17"/>
    <mergeCell ref="C14:C17"/>
    <mergeCell ref="D14:D17"/>
    <mergeCell ref="A18:A21"/>
    <mergeCell ref="C18:C21"/>
    <mergeCell ref="D18:D21"/>
    <mergeCell ref="A22:A25"/>
    <mergeCell ref="C22:C25"/>
    <mergeCell ref="D22:D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Contact Angle</vt:lpstr>
      <vt:lpstr>Zeta 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Bruce</dc:creator>
  <cp:lastModifiedBy>shao</cp:lastModifiedBy>
  <dcterms:created xsi:type="dcterms:W3CDTF">2018-12-17T05:38:57Z</dcterms:created>
  <dcterms:modified xsi:type="dcterms:W3CDTF">2019-02-15T08:57:25Z</dcterms:modified>
</cp:coreProperties>
</file>