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2669f569af2300fc/Elfa/0-Papers/To be published/Substrate/Pores counting/"/>
    </mc:Choice>
  </mc:AlternateContent>
  <bookViews>
    <workbookView xWindow="0" yWindow="0" windowWidth="21600" windowHeight="9600"/>
  </bookViews>
  <sheets>
    <sheet name="PC" sheetId="1" r:id="rId1"/>
    <sheet name="Commercial" sheetId="2" r:id="rId2"/>
    <sheet name="openings diameter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2" l="1"/>
  <c r="H14" i="2"/>
  <c r="H3" i="2"/>
  <c r="D93" i="1"/>
  <c r="D94" i="1"/>
  <c r="D95" i="1"/>
  <c r="D96" i="1"/>
  <c r="D97" i="1"/>
  <c r="D98" i="1"/>
  <c r="D99" i="1"/>
  <c r="D43" i="2"/>
  <c r="C43" i="2"/>
  <c r="D42" i="2"/>
  <c r="G36" i="2" s="1"/>
  <c r="C42" i="2"/>
  <c r="D32" i="2"/>
  <c r="B32" i="2"/>
  <c r="D31" i="2"/>
  <c r="G25" i="2" s="1"/>
  <c r="B31" i="2"/>
  <c r="F25" i="2" s="1"/>
  <c r="D21" i="2"/>
  <c r="B21" i="2"/>
  <c r="D20" i="2"/>
  <c r="G14" i="2" s="1"/>
  <c r="B20" i="2"/>
  <c r="F14" i="2" s="1"/>
  <c r="B9" i="2"/>
  <c r="F3" i="2" s="1"/>
  <c r="B10" i="2"/>
  <c r="F3" i="3"/>
  <c r="G3" i="3"/>
  <c r="F4" i="3"/>
  <c r="G4" i="3"/>
  <c r="F6" i="3"/>
  <c r="G6" i="3"/>
  <c r="F7" i="3"/>
  <c r="G8" i="3"/>
  <c r="F10" i="3"/>
  <c r="G10" i="3"/>
  <c r="F11" i="3"/>
  <c r="G11" i="3"/>
  <c r="F12" i="3"/>
  <c r="G12" i="3"/>
  <c r="H3" i="3"/>
  <c r="I3" i="3"/>
  <c r="H4" i="3"/>
  <c r="I4" i="3"/>
  <c r="H5" i="3"/>
  <c r="I5" i="3"/>
  <c r="H6" i="3"/>
  <c r="I6" i="3"/>
  <c r="H7" i="3"/>
  <c r="I7" i="3"/>
  <c r="H8" i="3"/>
  <c r="I8" i="3"/>
  <c r="H10" i="3"/>
  <c r="I10" i="3"/>
  <c r="H11" i="3"/>
  <c r="I11" i="3"/>
  <c r="H12" i="3"/>
  <c r="I12" i="3"/>
  <c r="D10" i="2"/>
  <c r="D9" i="2"/>
  <c r="G3" i="2" s="1"/>
  <c r="H36" i="2" l="1"/>
  <c r="F36" i="2"/>
  <c r="D22" i="1"/>
  <c r="D21" i="1"/>
  <c r="G15" i="1" s="1"/>
  <c r="D89" i="1"/>
  <c r="D90" i="1"/>
  <c r="D44" i="1" l="1"/>
  <c r="D43" i="1"/>
  <c r="G37" i="1" s="1"/>
  <c r="D33" i="1"/>
  <c r="D32" i="1" l="1"/>
  <c r="G26" i="1" s="1"/>
  <c r="D66" i="1" l="1"/>
  <c r="D67" i="1"/>
  <c r="F78" i="1" l="1"/>
  <c r="F79" i="1"/>
  <c r="F66" i="1"/>
  <c r="F67" i="1"/>
  <c r="F54" i="1" l="1"/>
  <c r="F55" i="1"/>
  <c r="A66" i="1" l="1"/>
  <c r="A67" i="1"/>
  <c r="C90" i="1"/>
  <c r="B90" i="1"/>
  <c r="A90" i="1"/>
  <c r="C89" i="1"/>
  <c r="B89" i="1"/>
  <c r="A89" i="1"/>
  <c r="G83" i="1" l="1"/>
  <c r="A78" i="1"/>
  <c r="A79" i="1"/>
  <c r="C78" i="1"/>
  <c r="C79" i="1"/>
  <c r="B79" i="1"/>
  <c r="B78" i="1"/>
  <c r="C67" i="1"/>
  <c r="B67" i="1"/>
  <c r="C66" i="1"/>
  <c r="B66" i="1"/>
  <c r="B55" i="1"/>
  <c r="C55" i="1"/>
  <c r="B54" i="1"/>
  <c r="C54" i="1"/>
  <c r="D49" i="1"/>
  <c r="D50" i="1"/>
  <c r="D51" i="1"/>
  <c r="D52" i="1"/>
  <c r="D53" i="1"/>
  <c r="D48" i="1"/>
  <c r="A55" i="1"/>
  <c r="A54" i="1"/>
  <c r="D78" i="1" l="1"/>
  <c r="G71" i="1" s="1"/>
  <c r="D79" i="1"/>
  <c r="G59" i="1"/>
  <c r="D54" i="1"/>
  <c r="G48" i="1" s="1"/>
  <c r="D55" i="1"/>
  <c r="C6" i="1"/>
  <c r="C9" i="1" s="1"/>
  <c r="D6" i="1"/>
  <c r="D9" i="1" s="1"/>
  <c r="E6" i="1"/>
  <c r="E9" i="1" s="1"/>
  <c r="F6" i="1"/>
  <c r="F9" i="1" s="1"/>
  <c r="G6" i="1"/>
  <c r="G9" i="1" s="1"/>
  <c r="H6" i="1"/>
  <c r="H9" i="1" s="1"/>
  <c r="C7" i="1"/>
  <c r="D7" i="1"/>
  <c r="E7" i="1"/>
  <c r="F7" i="1"/>
  <c r="G7" i="1"/>
  <c r="H7" i="1"/>
  <c r="B7" i="1"/>
  <c r="B6" i="1"/>
  <c r="B9" i="1" s="1"/>
</calcChain>
</file>

<file path=xl/sharedStrings.xml><?xml version="1.0" encoding="utf-8"?>
<sst xmlns="http://schemas.openxmlformats.org/spreadsheetml/2006/main" count="117" uniqueCount="62">
  <si>
    <t>Membrane</t>
    <phoneticPr fontId="1" type="noConversion"/>
  </si>
  <si>
    <t>Average</t>
    <phoneticPr fontId="1" type="noConversion"/>
  </si>
  <si>
    <t>Error bar</t>
    <phoneticPr fontId="1" type="noConversion"/>
  </si>
  <si>
    <t>Area coverage</t>
    <phoneticPr fontId="1" type="noConversion"/>
  </si>
  <si>
    <r>
      <t>Pores density (counts  /um</t>
    </r>
    <r>
      <rPr>
        <b/>
        <vertAlign val="superscript"/>
        <sz val="10"/>
        <color theme="1"/>
        <rFont val="等线"/>
        <scheme val="minor"/>
      </rPr>
      <t>2</t>
    </r>
    <r>
      <rPr>
        <b/>
        <sz val="10"/>
        <color theme="1"/>
        <rFont val="等线"/>
        <scheme val="minor"/>
      </rPr>
      <t>)</t>
    </r>
    <phoneticPr fontId="1" type="noConversion"/>
  </si>
  <si>
    <t>80 nm</t>
    <phoneticPr fontId="1" type="noConversion"/>
  </si>
  <si>
    <t>Flat circle size</t>
    <phoneticPr fontId="1" type="noConversion"/>
  </si>
  <si>
    <t>Flat circle density</t>
    <phoneticPr fontId="1" type="noConversion"/>
  </si>
  <si>
    <t>Openning density</t>
    <phoneticPr fontId="1" type="noConversion"/>
  </si>
  <si>
    <t>Openning size</t>
    <phoneticPr fontId="1" type="noConversion"/>
  </si>
  <si>
    <t>100 nm</t>
    <phoneticPr fontId="1" type="noConversion"/>
  </si>
  <si>
    <t>200 nm</t>
    <phoneticPr fontId="1" type="noConversion"/>
  </si>
  <si>
    <t>800 nm</t>
    <phoneticPr fontId="1" type="noConversion"/>
  </si>
  <si>
    <t>PA pores</t>
    <phoneticPr fontId="1" type="noConversion"/>
  </si>
  <si>
    <t>Area coverage</t>
    <phoneticPr fontId="1" type="noConversion"/>
  </si>
  <si>
    <t>30 nm</t>
    <phoneticPr fontId="1" type="noConversion"/>
  </si>
  <si>
    <t>50 nm</t>
  </si>
  <si>
    <t>50 nm</t>
    <phoneticPr fontId="1" type="noConversion"/>
  </si>
  <si>
    <t xml:space="preserve">Distance </t>
    <phoneticPr fontId="1" type="noConversion"/>
  </si>
  <si>
    <t>Real distance</t>
    <phoneticPr fontId="1" type="noConversion"/>
  </si>
  <si>
    <t>10 nm</t>
    <phoneticPr fontId="1" type="noConversion"/>
  </si>
  <si>
    <t>80 nm</t>
    <phoneticPr fontId="1" type="noConversion"/>
  </si>
  <si>
    <t>100 nm</t>
    <phoneticPr fontId="1" type="noConversion"/>
  </si>
  <si>
    <t>200 nm</t>
    <phoneticPr fontId="1" type="noConversion"/>
  </si>
  <si>
    <t>800 nm</t>
    <phoneticPr fontId="1" type="noConversion"/>
  </si>
  <si>
    <t>radius*2</t>
    <phoneticPr fontId="1" type="noConversion"/>
  </si>
  <si>
    <t>10 nm</t>
    <phoneticPr fontId="1" type="noConversion"/>
  </si>
  <si>
    <t>PSf</t>
    <phoneticPr fontId="1" type="noConversion"/>
  </si>
  <si>
    <t>Min</t>
    <phoneticPr fontId="1" type="noConversion"/>
  </si>
  <si>
    <t>Max</t>
    <phoneticPr fontId="1" type="noConversion"/>
  </si>
  <si>
    <t>Max</t>
    <phoneticPr fontId="1" type="noConversion"/>
  </si>
  <si>
    <t>Diameter</t>
    <phoneticPr fontId="1" type="noConversion"/>
  </si>
  <si>
    <t>Min</t>
    <phoneticPr fontId="1" type="noConversion"/>
  </si>
  <si>
    <t>10 nm</t>
    <phoneticPr fontId="1" type="noConversion"/>
  </si>
  <si>
    <t>30 nm</t>
    <phoneticPr fontId="1" type="noConversion"/>
  </si>
  <si>
    <t>80 nm</t>
    <phoneticPr fontId="1" type="noConversion"/>
  </si>
  <si>
    <t>100 nm</t>
    <phoneticPr fontId="1" type="noConversion"/>
  </si>
  <si>
    <t>200 nm</t>
    <phoneticPr fontId="1" type="noConversion"/>
  </si>
  <si>
    <t>800 nm</t>
    <phoneticPr fontId="1" type="noConversion"/>
  </si>
  <si>
    <t>LX</t>
    <phoneticPr fontId="1" type="noConversion"/>
  </si>
  <si>
    <t>PES</t>
    <phoneticPr fontId="1" type="noConversion"/>
  </si>
  <si>
    <t>PAN</t>
    <phoneticPr fontId="1" type="noConversion"/>
  </si>
  <si>
    <t>PSf</t>
    <phoneticPr fontId="1" type="noConversion"/>
  </si>
  <si>
    <t>Error Bar</t>
    <phoneticPr fontId="1" type="noConversion"/>
  </si>
  <si>
    <t>Mean Radius</t>
    <phoneticPr fontId="1" type="noConversion"/>
  </si>
  <si>
    <t>Pore size</t>
    <phoneticPr fontId="1" type="noConversion"/>
  </si>
  <si>
    <t>Pore density</t>
    <phoneticPr fontId="1" type="noConversion"/>
  </si>
  <si>
    <t>Pore distance</t>
    <phoneticPr fontId="1" type="noConversion"/>
  </si>
  <si>
    <t>LX</t>
    <phoneticPr fontId="1" type="noConversion"/>
  </si>
  <si>
    <t>PES</t>
    <phoneticPr fontId="1" type="noConversion"/>
  </si>
  <si>
    <t>PAN</t>
    <phoneticPr fontId="1" type="noConversion"/>
  </si>
  <si>
    <t>ND</t>
    <phoneticPr fontId="1" type="noConversion"/>
  </si>
  <si>
    <t>ND</t>
    <phoneticPr fontId="1" type="noConversion"/>
  </si>
  <si>
    <t>Pore Area coverage</t>
    <phoneticPr fontId="1" type="noConversion"/>
  </si>
  <si>
    <t>Openings Area coverage</t>
    <phoneticPr fontId="1" type="noConversion"/>
  </si>
  <si>
    <t>D/d</t>
    <phoneticPr fontId="1" type="noConversion"/>
  </si>
  <si>
    <t>Real pore size</t>
    <phoneticPr fontId="1" type="noConversion"/>
  </si>
  <si>
    <t>8~20</t>
    <phoneticPr fontId="1" type="noConversion"/>
  </si>
  <si>
    <t>44~88</t>
    <phoneticPr fontId="1" type="noConversion"/>
  </si>
  <si>
    <t>24~32</t>
    <phoneticPr fontId="1" type="noConversion"/>
  </si>
  <si>
    <t>58~80</t>
    <phoneticPr fontId="1" type="noConversion"/>
  </si>
  <si>
    <t>96~112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</si>
</sst>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0.0%"/>
  </numFmts>
  <fonts count="12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0"/>
      <color theme="1"/>
      <name val="等线"/>
      <scheme val="minor"/>
    </font>
    <font>
      <b/>
      <vertAlign val="superscript"/>
      <sz val="10"/>
      <color theme="1"/>
      <name val="等线"/>
      <scheme val="minor"/>
    </font>
    <font>
      <sz val="10"/>
      <color theme="1"/>
      <name val="等线"/>
      <scheme val="minor"/>
    </font>
    <font>
      <b/>
      <sz val="10"/>
      <color theme="0"/>
      <name val="等线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等线"/>
      <family val="2"/>
      <charset val="134"/>
      <scheme val="minor"/>
    </font>
    <font>
      <b/>
      <sz val="12"/>
      <color theme="0"/>
      <name val="等线"/>
      <scheme val="minor"/>
    </font>
    <font>
      <b/>
      <sz val="12"/>
      <color theme="1"/>
      <name val="等线"/>
      <scheme val="minor"/>
    </font>
    <font>
      <sz val="12"/>
      <color theme="1"/>
      <name val="等线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76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176" fontId="5" fillId="2" borderId="0" xfId="0" applyNumberFormat="1" applyFont="1" applyFill="1" applyAlignment="1">
      <alignment horizontal="center" vertical="center" wrapText="1"/>
    </xf>
    <xf numFmtId="10" fontId="4" fillId="0" borderId="0" xfId="0" applyNumberFormat="1" applyFont="1" applyAlignment="1">
      <alignment horizontal="center" vertical="center" wrapText="1"/>
    </xf>
    <xf numFmtId="176" fontId="2" fillId="4" borderId="0" xfId="0" applyNumberFormat="1" applyFont="1" applyFill="1" applyAlignment="1">
      <alignment horizontal="center" vertical="center" wrapText="1"/>
    </xf>
    <xf numFmtId="1" fontId="2" fillId="3" borderId="0" xfId="0" applyNumberFormat="1" applyFont="1" applyFill="1" applyAlignment="1">
      <alignment horizontal="center" vertical="center" wrapText="1"/>
    </xf>
    <xf numFmtId="177" fontId="4" fillId="0" borderId="0" xfId="0" applyNumberFormat="1" applyFont="1" applyAlignment="1">
      <alignment horizontal="center" vertical="center" wrapText="1"/>
    </xf>
    <xf numFmtId="177" fontId="2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 wrapText="1"/>
    </xf>
    <xf numFmtId="177" fontId="10" fillId="0" borderId="0" xfId="0" applyNumberFormat="1" applyFont="1" applyAlignment="1">
      <alignment horizontal="center" vertical="center" wrapText="1"/>
    </xf>
    <xf numFmtId="176" fontId="11" fillId="0" borderId="0" xfId="0" applyNumberFormat="1" applyFont="1" applyAlignment="1">
      <alignment horizontal="center" vertical="center" wrapText="1"/>
    </xf>
    <xf numFmtId="176" fontId="10" fillId="4" borderId="0" xfId="0" applyNumberFormat="1" applyFont="1" applyFill="1" applyAlignment="1">
      <alignment horizontal="center" vertical="center" wrapText="1"/>
    </xf>
    <xf numFmtId="1" fontId="10" fillId="3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176" fontId="10" fillId="0" borderId="0" xfId="0" applyNumberFormat="1" applyFont="1" applyAlignment="1">
      <alignment horizontal="center" vertical="center" wrapText="1"/>
    </xf>
    <xf numFmtId="176" fontId="7" fillId="6" borderId="0" xfId="0" applyNumberFormat="1" applyFont="1" applyFill="1" applyAlignment="1">
      <alignment horizontal="center" vertical="center"/>
    </xf>
    <xf numFmtId="176" fontId="7" fillId="3" borderId="0" xfId="0" applyNumberFormat="1" applyFont="1" applyFill="1" applyAlignment="1">
      <alignment horizontal="center" vertical="center"/>
    </xf>
    <xf numFmtId="0" fontId="6" fillId="0" borderId="0" xfId="0" applyFont="1">
      <alignment vertical="center"/>
    </xf>
    <xf numFmtId="176" fontId="6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0" fontId="11" fillId="0" borderId="0" xfId="0" applyNumberFormat="1" applyFont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abSelected="1" zoomScale="130" zoomScaleNormal="130" workbookViewId="0">
      <selection activeCell="I14" sqref="I14"/>
    </sheetView>
  </sheetViews>
  <sheetFormatPr defaultRowHeight="15.95" customHeight="1"/>
  <cols>
    <col min="1" max="1" width="11.5" style="1" customWidth="1"/>
    <col min="2" max="8" width="9" style="4"/>
    <col min="9" max="10" width="9" style="5"/>
    <col min="11" max="16384" width="9" style="6"/>
  </cols>
  <sheetData>
    <row r="1" spans="1:10" s="3" customFormat="1" ht="15.95" customHeight="1">
      <c r="A1" s="7" t="s">
        <v>0</v>
      </c>
      <c r="B1" s="8">
        <v>10</v>
      </c>
      <c r="C1" s="8">
        <v>30</v>
      </c>
      <c r="D1" s="8">
        <v>50</v>
      </c>
      <c r="E1" s="8">
        <v>80</v>
      </c>
      <c r="F1" s="8">
        <v>100</v>
      </c>
      <c r="G1" s="8">
        <v>200</v>
      </c>
      <c r="H1" s="8">
        <v>800</v>
      </c>
      <c r="I1" s="1"/>
      <c r="J1" s="1"/>
    </row>
    <row r="2" spans="1:10" ht="34.5" customHeight="1">
      <c r="A2" s="1" t="s">
        <v>4</v>
      </c>
      <c r="B2" s="4">
        <v>6</v>
      </c>
      <c r="C2" s="4">
        <v>6</v>
      </c>
      <c r="D2" s="4">
        <v>12</v>
      </c>
      <c r="E2" s="4">
        <v>15</v>
      </c>
      <c r="F2" s="4">
        <v>11</v>
      </c>
      <c r="G2" s="4">
        <v>4</v>
      </c>
      <c r="H2" s="4">
        <v>1</v>
      </c>
    </row>
    <row r="3" spans="1:10" ht="15.95" customHeight="1">
      <c r="B3" s="4">
        <v>8</v>
      </c>
      <c r="C3" s="4">
        <v>5</v>
      </c>
      <c r="D3" s="4">
        <v>8</v>
      </c>
      <c r="E3" s="4">
        <v>13</v>
      </c>
      <c r="F3" s="4">
        <v>10</v>
      </c>
      <c r="G3" s="4">
        <v>2</v>
      </c>
      <c r="H3" s="4">
        <v>0</v>
      </c>
    </row>
    <row r="4" spans="1:10" ht="15.95" customHeight="1">
      <c r="B4" s="4">
        <v>9</v>
      </c>
      <c r="C4" s="4">
        <v>5</v>
      </c>
      <c r="D4" s="4">
        <v>10</v>
      </c>
      <c r="E4" s="4">
        <v>14</v>
      </c>
      <c r="F4" s="4">
        <v>10</v>
      </c>
      <c r="G4" s="4">
        <v>2</v>
      </c>
      <c r="H4" s="4">
        <v>1</v>
      </c>
    </row>
    <row r="5" spans="1:10" ht="15.95" customHeight="1">
      <c r="B5" s="4">
        <v>8</v>
      </c>
      <c r="C5" s="4">
        <v>4</v>
      </c>
      <c r="D5" s="4">
        <v>11</v>
      </c>
      <c r="E5" s="4">
        <v>15</v>
      </c>
      <c r="F5" s="4">
        <v>13</v>
      </c>
      <c r="G5" s="4">
        <v>3</v>
      </c>
      <c r="H5" s="4">
        <v>0</v>
      </c>
    </row>
    <row r="6" spans="1:10" ht="15.95" customHeight="1">
      <c r="A6" s="1" t="s">
        <v>1</v>
      </c>
      <c r="B6" s="2">
        <f>AVERAGE(B2:B5)</f>
        <v>7.75</v>
      </c>
      <c r="C6" s="2">
        <f t="shared" ref="C6:H6" si="0">AVERAGE(C2:C5)</f>
        <v>5</v>
      </c>
      <c r="D6" s="2">
        <f t="shared" si="0"/>
        <v>10.25</v>
      </c>
      <c r="E6" s="2">
        <f t="shared" si="0"/>
        <v>14.25</v>
      </c>
      <c r="F6" s="2">
        <f t="shared" si="0"/>
        <v>11</v>
      </c>
      <c r="G6" s="2">
        <f t="shared" si="0"/>
        <v>2.75</v>
      </c>
      <c r="H6" s="2">
        <f t="shared" si="0"/>
        <v>0.5</v>
      </c>
    </row>
    <row r="7" spans="1:10" ht="15.95" customHeight="1">
      <c r="A7" s="1" t="s">
        <v>2</v>
      </c>
      <c r="B7" s="2">
        <f>STDEV(B2:B5)</f>
        <v>1.2583057392117916</v>
      </c>
      <c r="C7" s="2">
        <f t="shared" ref="C7:H7" si="1">STDEV(C2:C5)</f>
        <v>0.81649658092772603</v>
      </c>
      <c r="D7" s="2">
        <f t="shared" si="1"/>
        <v>1.707825127659933</v>
      </c>
      <c r="E7" s="2">
        <f t="shared" si="1"/>
        <v>0.9574271077563381</v>
      </c>
      <c r="F7" s="2">
        <f t="shared" si="1"/>
        <v>1.4142135623730951</v>
      </c>
      <c r="G7" s="2">
        <f t="shared" si="1"/>
        <v>0.9574271077563381</v>
      </c>
      <c r="H7" s="2">
        <f t="shared" si="1"/>
        <v>0.57735026918962573</v>
      </c>
    </row>
    <row r="9" spans="1:10" ht="15.95" customHeight="1">
      <c r="A9" s="1" t="s">
        <v>3</v>
      </c>
      <c r="B9" s="9">
        <f>(B1/2000)^2*3.14*B6</f>
        <v>6.0837500000000008E-4</v>
      </c>
      <c r="C9" s="9">
        <f t="shared" ref="C9:H9" si="2">(C1/2000)^2*3.14*C6</f>
        <v>3.5325E-3</v>
      </c>
      <c r="D9" s="9">
        <f t="shared" si="2"/>
        <v>2.0115625000000002E-2</v>
      </c>
      <c r="E9" s="9">
        <f t="shared" si="2"/>
        <v>7.1592000000000017E-2</v>
      </c>
      <c r="F9" s="9">
        <f t="shared" si="2"/>
        <v>8.635000000000001E-2</v>
      </c>
      <c r="G9" s="9">
        <f t="shared" si="2"/>
        <v>8.635000000000001E-2</v>
      </c>
      <c r="H9" s="9">
        <f t="shared" si="2"/>
        <v>0.25120000000000003</v>
      </c>
    </row>
    <row r="10" spans="1:10" ht="15.95" customHeight="1">
      <c r="A10" s="31" t="s">
        <v>56</v>
      </c>
      <c r="B10" s="4">
        <v>13</v>
      </c>
      <c r="C10" s="4">
        <v>28</v>
      </c>
      <c r="D10" s="4">
        <v>40</v>
      </c>
      <c r="E10" s="4">
        <v>72</v>
      </c>
      <c r="F10" s="4">
        <v>106</v>
      </c>
      <c r="G10" s="4">
        <v>310</v>
      </c>
      <c r="H10" s="4">
        <v>930</v>
      </c>
    </row>
    <row r="11" spans="1:10" ht="15.95" customHeight="1">
      <c r="A11" s="31"/>
      <c r="B11" s="4">
        <v>4</v>
      </c>
      <c r="C11" s="4">
        <v>2</v>
      </c>
      <c r="D11" s="4">
        <v>5</v>
      </c>
      <c r="E11" s="4">
        <v>4</v>
      </c>
      <c r="F11" s="4">
        <v>4</v>
      </c>
      <c r="G11" s="4">
        <v>8</v>
      </c>
      <c r="H11" s="4">
        <v>10</v>
      </c>
    </row>
    <row r="12" spans="1:10" ht="15.95" customHeight="1">
      <c r="B12" s="4" t="s">
        <v>57</v>
      </c>
      <c r="C12" s="4" t="s">
        <v>59</v>
      </c>
      <c r="D12" s="4" t="s">
        <v>58</v>
      </c>
      <c r="E12" s="4" t="s">
        <v>60</v>
      </c>
      <c r="F12" s="4" t="s">
        <v>61</v>
      </c>
      <c r="G12" s="12"/>
    </row>
    <row r="13" spans="1:10" ht="15.75" customHeight="1">
      <c r="A13" s="32" t="s">
        <v>26</v>
      </c>
      <c r="B13" s="32"/>
      <c r="C13" s="32"/>
      <c r="D13" s="32"/>
      <c r="E13" s="32"/>
      <c r="F13" s="32"/>
      <c r="G13" s="12"/>
    </row>
    <row r="14" spans="1:10" ht="31.5" customHeight="1">
      <c r="B14" s="1"/>
      <c r="C14" s="1"/>
      <c r="D14" s="1" t="s">
        <v>8</v>
      </c>
      <c r="E14" s="33" t="s">
        <v>9</v>
      </c>
      <c r="F14" s="1"/>
      <c r="G14" s="13" t="s">
        <v>14</v>
      </c>
    </row>
    <row r="15" spans="1:10" ht="15.75" customHeight="1">
      <c r="D15" s="4">
        <v>7</v>
      </c>
      <c r="E15" s="33"/>
      <c r="G15" s="9">
        <f>(E21/2000)^2*3.14*D21</f>
        <v>2.8848750000000004E-4</v>
      </c>
    </row>
    <row r="16" spans="1:10" ht="15.75" customHeight="1">
      <c r="D16" s="4">
        <v>5</v>
      </c>
      <c r="E16" s="33"/>
      <c r="G16" s="12"/>
    </row>
    <row r="17" spans="1:7" ht="15.75" customHeight="1">
      <c r="D17" s="4">
        <v>6</v>
      </c>
      <c r="E17" s="33"/>
      <c r="G17" s="12"/>
    </row>
    <row r="18" spans="1:7" ht="15.75" customHeight="1">
      <c r="D18" s="4">
        <v>10</v>
      </c>
      <c r="E18" s="33"/>
      <c r="G18" s="12"/>
    </row>
    <row r="19" spans="1:7" ht="15.75" customHeight="1">
      <c r="D19" s="4">
        <v>8</v>
      </c>
      <c r="E19" s="33"/>
      <c r="G19" s="12"/>
    </row>
    <row r="20" spans="1:7" ht="15.75" customHeight="1">
      <c r="D20" s="4">
        <v>9</v>
      </c>
      <c r="E20" s="33"/>
      <c r="G20" s="12"/>
    </row>
    <row r="21" spans="1:7" ht="15.75" customHeight="1">
      <c r="A21" s="10"/>
      <c r="B21" s="10"/>
      <c r="C21" s="10"/>
      <c r="D21" s="10">
        <f>AVERAGE(D15:D20)</f>
        <v>7.5</v>
      </c>
      <c r="E21" s="10">
        <v>7</v>
      </c>
      <c r="F21" s="10"/>
      <c r="G21" s="12"/>
    </row>
    <row r="22" spans="1:7" ht="15.75" customHeight="1">
      <c r="A22" s="11"/>
      <c r="B22" s="11"/>
      <c r="C22" s="11"/>
      <c r="D22" s="11">
        <f>STDEV(D15:D20)</f>
        <v>1.8708286933869707</v>
      </c>
      <c r="E22" s="11">
        <v>2</v>
      </c>
      <c r="F22" s="11"/>
      <c r="G22" s="12"/>
    </row>
    <row r="23" spans="1:7" ht="15.95" customHeight="1">
      <c r="G23" s="12"/>
    </row>
    <row r="24" spans="1:7" ht="15.75" customHeight="1">
      <c r="A24" s="32" t="s">
        <v>15</v>
      </c>
      <c r="B24" s="32"/>
      <c r="C24" s="32"/>
      <c r="D24" s="32"/>
      <c r="E24" s="32"/>
      <c r="F24" s="32"/>
      <c r="G24" s="12"/>
    </row>
    <row r="25" spans="1:7" ht="31.5" customHeight="1">
      <c r="B25" s="1"/>
      <c r="C25" s="1"/>
      <c r="D25" s="1" t="s">
        <v>8</v>
      </c>
      <c r="E25" s="33" t="s">
        <v>9</v>
      </c>
      <c r="F25" s="1"/>
      <c r="G25" s="13" t="s">
        <v>14</v>
      </c>
    </row>
    <row r="26" spans="1:7" ht="15.75" customHeight="1">
      <c r="D26" s="4">
        <v>30</v>
      </c>
      <c r="E26" s="33"/>
      <c r="G26" s="12">
        <f>(E32/2000)^2*3.14*D32</f>
        <v>1.1209799999999999E-3</v>
      </c>
    </row>
    <row r="27" spans="1:7" ht="15.75" customHeight="1">
      <c r="D27" s="4">
        <v>30</v>
      </c>
      <c r="E27" s="33"/>
      <c r="G27" s="12"/>
    </row>
    <row r="28" spans="1:7" ht="15.75" customHeight="1">
      <c r="D28" s="4">
        <v>58</v>
      </c>
      <c r="E28" s="33"/>
      <c r="G28" s="12"/>
    </row>
    <row r="29" spans="1:7" ht="15.75" customHeight="1">
      <c r="D29" s="4">
        <v>34</v>
      </c>
      <c r="E29" s="33"/>
      <c r="G29" s="12"/>
    </row>
    <row r="30" spans="1:7" ht="15.75" customHeight="1">
      <c r="D30" s="4">
        <v>45</v>
      </c>
      <c r="E30" s="33"/>
      <c r="G30" s="12"/>
    </row>
    <row r="31" spans="1:7" ht="15.75" customHeight="1">
      <c r="D31" s="4">
        <v>41</v>
      </c>
      <c r="E31" s="33"/>
      <c r="G31" s="12"/>
    </row>
    <row r="32" spans="1:7" ht="15.75" customHeight="1">
      <c r="A32" s="10"/>
      <c r="B32" s="10"/>
      <c r="C32" s="10"/>
      <c r="D32" s="10">
        <f>AVERAGE(D26:D31)</f>
        <v>39.666666666666664</v>
      </c>
      <c r="E32" s="10">
        <v>6</v>
      </c>
      <c r="F32" s="10"/>
      <c r="G32" s="12"/>
    </row>
    <row r="33" spans="1:7" ht="15.75" customHeight="1">
      <c r="A33" s="11"/>
      <c r="B33" s="11"/>
      <c r="C33" s="11"/>
      <c r="D33" s="11">
        <f>STDEV(D26:D31)</f>
        <v>10.819735055289792</v>
      </c>
      <c r="E33" s="11">
        <v>2</v>
      </c>
      <c r="F33" s="11"/>
      <c r="G33" s="12"/>
    </row>
    <row r="34" spans="1:7" ht="15.95" customHeight="1">
      <c r="G34" s="12"/>
    </row>
    <row r="35" spans="1:7" ht="15.75" customHeight="1">
      <c r="A35" s="32" t="s">
        <v>17</v>
      </c>
      <c r="B35" s="32"/>
      <c r="C35" s="32"/>
      <c r="D35" s="32"/>
      <c r="E35" s="32"/>
      <c r="F35" s="32"/>
      <c r="G35" s="12"/>
    </row>
    <row r="36" spans="1:7" ht="31.5" customHeight="1">
      <c r="B36" s="1"/>
      <c r="C36" s="1"/>
      <c r="D36" s="1" t="s">
        <v>8</v>
      </c>
      <c r="E36" s="33" t="s">
        <v>9</v>
      </c>
      <c r="F36" s="1"/>
      <c r="G36" s="13" t="s">
        <v>14</v>
      </c>
    </row>
    <row r="37" spans="1:7" ht="15.75" customHeight="1">
      <c r="D37" s="4">
        <v>94</v>
      </c>
      <c r="E37" s="33"/>
      <c r="G37" s="12">
        <f>(E43/2000)^2*3.14*D43</f>
        <v>4.4933400000000002E-3</v>
      </c>
    </row>
    <row r="38" spans="1:7" ht="15.75" customHeight="1">
      <c r="D38" s="4">
        <v>67</v>
      </c>
      <c r="E38" s="33"/>
      <c r="G38" s="12"/>
    </row>
    <row r="39" spans="1:7" ht="15.75" customHeight="1">
      <c r="D39" s="4">
        <v>62</v>
      </c>
      <c r="E39" s="33"/>
      <c r="G39" s="12"/>
    </row>
    <row r="40" spans="1:7" ht="15.75" customHeight="1">
      <c r="D40" s="4">
        <v>71</v>
      </c>
      <c r="E40" s="33"/>
      <c r="G40" s="12"/>
    </row>
    <row r="41" spans="1:7" ht="15.75" customHeight="1">
      <c r="D41" s="4">
        <v>65</v>
      </c>
      <c r="E41" s="33"/>
      <c r="G41" s="12"/>
    </row>
    <row r="42" spans="1:7" ht="15.75" customHeight="1">
      <c r="D42" s="4">
        <v>65</v>
      </c>
      <c r="E42" s="33"/>
      <c r="G42" s="12"/>
    </row>
    <row r="43" spans="1:7" ht="15.75" customHeight="1">
      <c r="A43" s="10"/>
      <c r="B43" s="10"/>
      <c r="C43" s="10"/>
      <c r="D43" s="10">
        <f>AVERAGE(D37:D42)</f>
        <v>70.666666666666671</v>
      </c>
      <c r="E43" s="10">
        <v>9</v>
      </c>
      <c r="F43" s="10"/>
      <c r="G43" s="12"/>
    </row>
    <row r="44" spans="1:7" ht="15.75" customHeight="1">
      <c r="A44" s="11"/>
      <c r="B44" s="11"/>
      <c r="C44" s="11"/>
      <c r="D44" s="11">
        <f>STDEV(D37:D42)</f>
        <v>11.809600614189559</v>
      </c>
      <c r="E44" s="11">
        <v>3</v>
      </c>
      <c r="F44" s="11"/>
      <c r="G44" s="12"/>
    </row>
    <row r="46" spans="1:7" ht="15.95" customHeight="1">
      <c r="A46" s="32" t="s">
        <v>5</v>
      </c>
      <c r="B46" s="32"/>
      <c r="C46" s="32"/>
      <c r="D46" s="32"/>
      <c r="E46" s="32"/>
      <c r="F46" s="32"/>
      <c r="G46" s="12"/>
    </row>
    <row r="47" spans="1:7" ht="32.1" customHeight="1">
      <c r="A47" s="1" t="s">
        <v>6</v>
      </c>
      <c r="B47" s="1" t="s">
        <v>7</v>
      </c>
      <c r="C47" s="1"/>
      <c r="D47" s="1" t="s">
        <v>8</v>
      </c>
      <c r="E47" s="33" t="s">
        <v>9</v>
      </c>
      <c r="F47" s="1" t="s">
        <v>13</v>
      </c>
      <c r="G47" s="13" t="s">
        <v>14</v>
      </c>
    </row>
    <row r="48" spans="1:7" ht="15.95" customHeight="1">
      <c r="A48" s="1">
        <v>111</v>
      </c>
      <c r="B48" s="4">
        <v>13</v>
      </c>
      <c r="C48" s="4">
        <v>77</v>
      </c>
      <c r="D48" s="4">
        <f>C48*4</f>
        <v>308</v>
      </c>
      <c r="E48" s="33"/>
      <c r="F48" s="4">
        <v>8</v>
      </c>
      <c r="G48" s="12">
        <f>(E54/2000)^2*3.14*D54</f>
        <v>0.10152666666666667</v>
      </c>
    </row>
    <row r="49" spans="1:7" ht="15.95" customHeight="1">
      <c r="A49" s="1">
        <v>107</v>
      </c>
      <c r="B49" s="4">
        <v>14</v>
      </c>
      <c r="C49" s="4">
        <v>87</v>
      </c>
      <c r="D49" s="4">
        <f t="shared" ref="D49:D53" si="3">C49*4</f>
        <v>348</v>
      </c>
      <c r="E49" s="33"/>
      <c r="F49" s="4">
        <v>7</v>
      </c>
      <c r="G49" s="12"/>
    </row>
    <row r="50" spans="1:7" ht="15.95" customHeight="1">
      <c r="A50" s="1">
        <v>116</v>
      </c>
      <c r="B50" s="4">
        <v>15</v>
      </c>
      <c r="C50" s="4">
        <v>75</v>
      </c>
      <c r="D50" s="4">
        <f t="shared" si="3"/>
        <v>300</v>
      </c>
      <c r="E50" s="33"/>
      <c r="F50" s="4">
        <v>8</v>
      </c>
      <c r="G50" s="12"/>
    </row>
    <row r="51" spans="1:7" ht="15.95" customHeight="1">
      <c r="A51" s="1">
        <v>93</v>
      </c>
      <c r="C51" s="4">
        <v>72</v>
      </c>
      <c r="D51" s="4">
        <f t="shared" si="3"/>
        <v>288</v>
      </c>
      <c r="E51" s="33"/>
      <c r="F51" s="4">
        <v>8</v>
      </c>
      <c r="G51" s="12"/>
    </row>
    <row r="52" spans="1:7" ht="15.95" customHeight="1">
      <c r="A52" s="1">
        <v>94</v>
      </c>
      <c r="C52" s="4">
        <v>91</v>
      </c>
      <c r="D52" s="4">
        <f t="shared" si="3"/>
        <v>364</v>
      </c>
      <c r="E52" s="33"/>
      <c r="F52" s="4">
        <v>6</v>
      </c>
      <c r="G52" s="12"/>
    </row>
    <row r="53" spans="1:7" ht="15.95" customHeight="1">
      <c r="A53" s="1">
        <v>117</v>
      </c>
      <c r="C53" s="4">
        <v>83</v>
      </c>
      <c r="D53" s="4">
        <f t="shared" si="3"/>
        <v>332</v>
      </c>
      <c r="E53" s="33"/>
      <c r="F53" s="4">
        <v>7</v>
      </c>
      <c r="G53" s="12"/>
    </row>
    <row r="54" spans="1:7" ht="15.95" customHeight="1">
      <c r="A54" s="10">
        <f>AVERAGE(A48:A53)</f>
        <v>106.33333333333333</v>
      </c>
      <c r="B54" s="10">
        <f>AVERAGE(B48:B53)</f>
        <v>14</v>
      </c>
      <c r="C54" s="10">
        <f>AVERAGE(C48:C53)</f>
        <v>80.833333333333329</v>
      </c>
      <c r="D54" s="10">
        <f>AVERAGE(D48:D53)</f>
        <v>323.33333333333331</v>
      </c>
      <c r="E54" s="10">
        <v>20</v>
      </c>
      <c r="F54" s="10">
        <f>AVERAGE(F48:F53)</f>
        <v>7.333333333333333</v>
      </c>
      <c r="G54" s="12"/>
    </row>
    <row r="55" spans="1:7" ht="15.95" customHeight="1">
      <c r="A55" s="11">
        <f>STDEV(A48:A53)</f>
        <v>10.576703960434301</v>
      </c>
      <c r="B55" s="11">
        <f>STDEV(B48:B53)</f>
        <v>1</v>
      </c>
      <c r="C55" s="11">
        <f>STDEV(C48:C53)</f>
        <v>7.3869253865642008</v>
      </c>
      <c r="D55" s="11">
        <f>STDEV(D48:D53)</f>
        <v>29.547701546256803</v>
      </c>
      <c r="E55" s="11">
        <v>4</v>
      </c>
      <c r="F55" s="11">
        <f>STDEV(F48:F53)</f>
        <v>0.8164965809277237</v>
      </c>
      <c r="G55" s="12"/>
    </row>
    <row r="56" spans="1:7" ht="15.95" customHeight="1">
      <c r="G56" s="12"/>
    </row>
    <row r="57" spans="1:7" ht="15.95" customHeight="1">
      <c r="A57" s="32" t="s">
        <v>10</v>
      </c>
      <c r="B57" s="32"/>
      <c r="C57" s="32"/>
      <c r="D57" s="32"/>
      <c r="E57" s="32"/>
      <c r="F57" s="32"/>
      <c r="G57" s="12"/>
    </row>
    <row r="58" spans="1:7" ht="32.1" customHeight="1">
      <c r="A58" s="1" t="s">
        <v>6</v>
      </c>
      <c r="B58" s="1" t="s">
        <v>7</v>
      </c>
      <c r="C58" s="1"/>
      <c r="D58" s="1" t="s">
        <v>8</v>
      </c>
      <c r="E58" s="33" t="s">
        <v>9</v>
      </c>
      <c r="F58" s="1" t="s">
        <v>13</v>
      </c>
      <c r="G58" s="13" t="s">
        <v>14</v>
      </c>
    </row>
    <row r="59" spans="1:7" ht="15.95" customHeight="1">
      <c r="A59" s="1">
        <v>148</v>
      </c>
      <c r="B59" s="4">
        <v>8</v>
      </c>
      <c r="C59" s="4">
        <v>17</v>
      </c>
      <c r="D59" s="4">
        <v>120</v>
      </c>
      <c r="E59" s="33"/>
      <c r="F59" s="4">
        <v>7</v>
      </c>
      <c r="G59" s="12">
        <f>(E66/2000)^2*3.14*D66</f>
        <v>6.7048868571428569E-2</v>
      </c>
    </row>
    <row r="60" spans="1:7" ht="15.95" customHeight="1">
      <c r="A60" s="1">
        <v>151</v>
      </c>
      <c r="B60" s="4">
        <v>9</v>
      </c>
      <c r="C60" s="4">
        <v>14</v>
      </c>
      <c r="D60" s="4">
        <v>173</v>
      </c>
      <c r="E60" s="33"/>
      <c r="F60" s="4">
        <v>5</v>
      </c>
      <c r="G60" s="12"/>
    </row>
    <row r="61" spans="1:7" ht="15.95" customHeight="1">
      <c r="A61" s="1">
        <v>159</v>
      </c>
      <c r="B61" s="4">
        <v>6</v>
      </c>
      <c r="C61" s="4">
        <v>20</v>
      </c>
      <c r="D61" s="4">
        <v>186</v>
      </c>
      <c r="E61" s="33"/>
      <c r="F61" s="4">
        <v>6</v>
      </c>
      <c r="G61" s="12"/>
    </row>
    <row r="62" spans="1:7" ht="15.95" customHeight="1">
      <c r="A62" s="1">
        <v>155</v>
      </c>
      <c r="B62" s="4">
        <v>9</v>
      </c>
      <c r="C62" s="4">
        <v>10</v>
      </c>
      <c r="D62" s="4">
        <v>136</v>
      </c>
      <c r="E62" s="33"/>
      <c r="F62" s="4">
        <v>5</v>
      </c>
      <c r="G62" s="12"/>
    </row>
    <row r="63" spans="1:7" ht="15.95" customHeight="1">
      <c r="A63" s="1">
        <v>161</v>
      </c>
      <c r="B63" s="4">
        <v>10</v>
      </c>
      <c r="C63" s="4">
        <v>13</v>
      </c>
      <c r="D63" s="4">
        <v>166</v>
      </c>
      <c r="E63" s="33"/>
      <c r="F63" s="4">
        <v>5</v>
      </c>
      <c r="G63" s="12"/>
    </row>
    <row r="64" spans="1:7" ht="15.95" customHeight="1">
      <c r="A64" s="1">
        <v>141</v>
      </c>
      <c r="B64" s="4">
        <v>9</v>
      </c>
      <c r="C64" s="4">
        <v>12</v>
      </c>
      <c r="D64" s="4">
        <v>116</v>
      </c>
      <c r="E64" s="33"/>
      <c r="F64" s="4">
        <v>4</v>
      </c>
      <c r="G64" s="12"/>
    </row>
    <row r="65" spans="1:7" ht="15.95" customHeight="1">
      <c r="A65" s="1">
        <v>143</v>
      </c>
      <c r="D65" s="4">
        <v>141</v>
      </c>
      <c r="E65" s="33"/>
      <c r="F65" s="4">
        <v>5</v>
      </c>
      <c r="G65" s="12"/>
    </row>
    <row r="66" spans="1:7" ht="15.95" customHeight="1">
      <c r="A66" s="10">
        <f>AVERAGE(A59:A65)</f>
        <v>151.14285714285714</v>
      </c>
      <c r="B66" s="10">
        <f>AVERAGE(B59:B64)</f>
        <v>8.5</v>
      </c>
      <c r="C66" s="10">
        <f>AVERAGE(C59:C64)</f>
        <v>14.333333333333334</v>
      </c>
      <c r="D66" s="10">
        <f>AVERAGE(D59:D65)</f>
        <v>148.28571428571428</v>
      </c>
      <c r="E66" s="10">
        <v>24</v>
      </c>
      <c r="F66" s="10">
        <f>AVERAGE(F59:F65)</f>
        <v>5.2857142857142856</v>
      </c>
      <c r="G66" s="12"/>
    </row>
    <row r="67" spans="1:7" ht="15.95" customHeight="1">
      <c r="A67" s="11">
        <f>STDEV(A59:A65)</f>
        <v>7.6687367805606552</v>
      </c>
      <c r="B67" s="11">
        <f>STDEV(B59:B64)</f>
        <v>1.3784048752090221</v>
      </c>
      <c r="C67" s="11">
        <f>STDEV(C59:C64)</f>
        <v>3.6147844564602538</v>
      </c>
      <c r="D67" s="11">
        <f>STDEV(D59:D65)</f>
        <v>27.05989828580471</v>
      </c>
      <c r="E67" s="11">
        <v>8</v>
      </c>
      <c r="F67" s="11">
        <f>STDEV(F59:F65)</f>
        <v>0.95118973121134076</v>
      </c>
      <c r="G67" s="12"/>
    </row>
    <row r="68" spans="1:7" ht="15.95" customHeight="1">
      <c r="G68" s="12"/>
    </row>
    <row r="69" spans="1:7" ht="15.95" customHeight="1">
      <c r="A69" s="32" t="s">
        <v>11</v>
      </c>
      <c r="B69" s="32"/>
      <c r="C69" s="32"/>
      <c r="D69" s="32"/>
      <c r="E69" s="32"/>
      <c r="F69" s="32"/>
      <c r="G69" s="12"/>
    </row>
    <row r="70" spans="1:7" ht="32.1" customHeight="1">
      <c r="A70" s="1" t="s">
        <v>6</v>
      </c>
      <c r="B70" s="1" t="s">
        <v>7</v>
      </c>
      <c r="C70" s="1"/>
      <c r="D70" s="1" t="s">
        <v>8</v>
      </c>
      <c r="E70" s="33" t="s">
        <v>9</v>
      </c>
      <c r="F70" s="1" t="s">
        <v>13</v>
      </c>
      <c r="G70" s="13" t="s">
        <v>14</v>
      </c>
    </row>
    <row r="71" spans="1:7" ht="15.95" customHeight="1">
      <c r="A71" s="1">
        <v>243</v>
      </c>
      <c r="B71" s="4">
        <v>2</v>
      </c>
      <c r="D71" s="4">
        <v>134</v>
      </c>
      <c r="E71" s="33"/>
      <c r="F71" s="4">
        <v>4</v>
      </c>
      <c r="G71" s="12">
        <f>(E78/2000)^2*3.14*D78</f>
        <v>7.3400640000000003E-2</v>
      </c>
    </row>
    <row r="72" spans="1:7" ht="15.95" customHeight="1">
      <c r="A72" s="1">
        <v>254</v>
      </c>
      <c r="B72" s="4">
        <v>3</v>
      </c>
      <c r="D72" s="4">
        <v>140</v>
      </c>
      <c r="E72" s="33"/>
      <c r="F72" s="4">
        <v>4</v>
      </c>
      <c r="G72" s="12"/>
    </row>
    <row r="73" spans="1:7" ht="15.95" customHeight="1">
      <c r="A73" s="1">
        <v>231</v>
      </c>
      <c r="B73" s="4">
        <v>4</v>
      </c>
      <c r="D73" s="4">
        <v>198</v>
      </c>
      <c r="E73" s="33"/>
      <c r="F73" s="4">
        <v>4</v>
      </c>
      <c r="G73" s="12"/>
    </row>
    <row r="74" spans="1:7" ht="15.95" customHeight="1">
      <c r="A74" s="1">
        <v>239</v>
      </c>
      <c r="B74" s="4">
        <v>5</v>
      </c>
      <c r="D74" s="4">
        <v>168</v>
      </c>
      <c r="E74" s="33"/>
      <c r="F74" s="4">
        <v>4</v>
      </c>
      <c r="G74" s="12"/>
    </row>
    <row r="75" spans="1:7" ht="15.95" customHeight="1">
      <c r="A75" s="1">
        <v>244</v>
      </c>
      <c r="D75" s="4">
        <v>193</v>
      </c>
      <c r="E75" s="33"/>
      <c r="F75" s="4">
        <v>3</v>
      </c>
      <c r="G75" s="12"/>
    </row>
    <row r="76" spans="1:7" ht="15.95" customHeight="1">
      <c r="A76" s="1">
        <v>202</v>
      </c>
      <c r="D76" s="4">
        <v>141</v>
      </c>
      <c r="E76" s="33"/>
      <c r="G76" s="12"/>
    </row>
    <row r="77" spans="1:7" ht="15.95" customHeight="1">
      <c r="A77" s="1">
        <v>225</v>
      </c>
      <c r="D77" s="4">
        <v>154</v>
      </c>
      <c r="E77" s="33"/>
      <c r="G77" s="12"/>
    </row>
    <row r="78" spans="1:7" ht="15.95" customHeight="1">
      <c r="A78" s="10">
        <f>AVERAGE(A71:A77)</f>
        <v>234</v>
      </c>
      <c r="B78" s="10">
        <f>AVERAGE(B71:B76)</f>
        <v>3.5</v>
      </c>
      <c r="C78" s="10" t="e">
        <f>AVERAGE(C71:C77)</f>
        <v>#DIV/0!</v>
      </c>
      <c r="D78" s="10">
        <f>AVERAGE(D71:D76)</f>
        <v>162.33333333333334</v>
      </c>
      <c r="E78" s="10">
        <v>24</v>
      </c>
      <c r="F78" s="10">
        <f>AVERAGE(F71:F77)</f>
        <v>3.8</v>
      </c>
      <c r="G78" s="12"/>
    </row>
    <row r="79" spans="1:7" ht="15.95" customHeight="1">
      <c r="A79" s="11">
        <f>STDEV(A71:A77)</f>
        <v>16.931233465600393</v>
      </c>
      <c r="B79" s="11">
        <f>STDEV(B71:B76)</f>
        <v>1.2909944487358056</v>
      </c>
      <c r="C79" s="11" t="e">
        <f>STDEV(C71:C77)</f>
        <v>#DIV/0!</v>
      </c>
      <c r="D79" s="11">
        <f>STDEV(D71:D76)</f>
        <v>28.288984899898203</v>
      </c>
      <c r="E79" s="11">
        <v>9</v>
      </c>
      <c r="F79" s="11">
        <f>STDEV(F71:F77)</f>
        <v>0.44721359549995715</v>
      </c>
      <c r="G79" s="12"/>
    </row>
    <row r="80" spans="1:7" ht="15.95" customHeight="1">
      <c r="G80" s="12"/>
    </row>
    <row r="81" spans="1:7" ht="15.95" customHeight="1">
      <c r="A81" s="32" t="s">
        <v>12</v>
      </c>
      <c r="B81" s="32"/>
      <c r="C81" s="32"/>
      <c r="D81" s="32"/>
      <c r="E81" s="32"/>
      <c r="F81" s="32"/>
      <c r="G81" s="12"/>
    </row>
    <row r="82" spans="1:7" ht="32.1" customHeight="1">
      <c r="A82" s="1" t="s">
        <v>6</v>
      </c>
      <c r="B82" s="1" t="s">
        <v>7</v>
      </c>
      <c r="C82" s="1"/>
      <c r="D82" s="1" t="s">
        <v>8</v>
      </c>
      <c r="E82" s="33" t="s">
        <v>9</v>
      </c>
      <c r="G82" s="13" t="s">
        <v>14</v>
      </c>
    </row>
    <row r="83" spans="1:7" ht="15.95" customHeight="1">
      <c r="A83" s="1">
        <v>822</v>
      </c>
      <c r="D83" s="4">
        <v>10</v>
      </c>
      <c r="E83" s="33"/>
      <c r="G83" s="12">
        <f>(E89/2000)^2*3.14*D89</f>
        <v>6.7823999999999998E-4</v>
      </c>
    </row>
    <row r="84" spans="1:7" ht="15.95" customHeight="1">
      <c r="A84" s="1">
        <v>835</v>
      </c>
      <c r="D84" s="4">
        <v>16</v>
      </c>
      <c r="E84" s="33"/>
      <c r="G84" s="12"/>
    </row>
    <row r="85" spans="1:7" ht="15.95" customHeight="1">
      <c r="A85" s="1">
        <v>774</v>
      </c>
      <c r="D85" s="4">
        <v>29</v>
      </c>
      <c r="E85" s="33"/>
      <c r="G85" s="12"/>
    </row>
    <row r="86" spans="1:7" ht="15.95" customHeight="1">
      <c r="D86" s="4">
        <v>4</v>
      </c>
      <c r="E86" s="33"/>
      <c r="G86" s="12"/>
    </row>
    <row r="87" spans="1:7" ht="15.95" customHeight="1">
      <c r="D87" s="4">
        <v>0</v>
      </c>
      <c r="E87" s="33"/>
      <c r="G87" s="12"/>
    </row>
    <row r="88" spans="1:7" ht="15.95" customHeight="1">
      <c r="A88" s="1">
        <v>869</v>
      </c>
      <c r="D88" s="4">
        <v>22</v>
      </c>
      <c r="E88" s="33"/>
      <c r="G88" s="12"/>
    </row>
    <row r="89" spans="1:7" ht="15.95" customHeight="1">
      <c r="A89" s="10">
        <f>AVERAGE(A83:A88)</f>
        <v>825</v>
      </c>
      <c r="B89" s="10" t="e">
        <f>AVERAGE(B83:B88)</f>
        <v>#DIV/0!</v>
      </c>
      <c r="C89" s="10" t="e">
        <f>AVERAGE(C83:C88)</f>
        <v>#DIV/0!</v>
      </c>
      <c r="D89" s="10">
        <f>AVERAGE(D83:D88)</f>
        <v>13.5</v>
      </c>
      <c r="E89" s="10">
        <v>8</v>
      </c>
      <c r="F89" s="10"/>
      <c r="G89" s="12"/>
    </row>
    <row r="90" spans="1:7" ht="15.95" customHeight="1">
      <c r="A90" s="11">
        <f>STDEV(A83:A88)</f>
        <v>39.35310237664455</v>
      </c>
      <c r="B90" s="11" t="e">
        <f>STDEV(B83:B88)</f>
        <v>#DIV/0!</v>
      </c>
      <c r="C90" s="11" t="e">
        <f>STDEV(C83:C88)</f>
        <v>#DIV/0!</v>
      </c>
      <c r="D90" s="11">
        <f>STDEV(D83:D88)</f>
        <v>10.986355173577815</v>
      </c>
      <c r="E90" s="11">
        <v>2</v>
      </c>
      <c r="F90" s="11"/>
      <c r="G90" s="12"/>
    </row>
    <row r="92" spans="1:7" s="24" customFormat="1" ht="31.5">
      <c r="B92" s="24" t="s">
        <v>18</v>
      </c>
      <c r="C92" s="24" t="s">
        <v>25</v>
      </c>
      <c r="D92" s="24" t="s">
        <v>19</v>
      </c>
    </row>
    <row r="93" spans="1:7" s="24" customFormat="1" ht="15.75">
      <c r="A93" s="24" t="s">
        <v>20</v>
      </c>
      <c r="B93" s="24">
        <v>257</v>
      </c>
      <c r="C93" s="24">
        <v>10</v>
      </c>
      <c r="D93" s="24">
        <f t="shared" ref="D93:D99" si="4">B93-C93</f>
        <v>247</v>
      </c>
    </row>
    <row r="94" spans="1:7" s="24" customFormat="1" ht="15.75">
      <c r="A94" s="24" t="s">
        <v>15</v>
      </c>
      <c r="B94" s="24">
        <v>289</v>
      </c>
      <c r="C94" s="24">
        <v>30</v>
      </c>
      <c r="D94" s="24">
        <f t="shared" si="4"/>
        <v>259</v>
      </c>
    </row>
    <row r="95" spans="1:7" s="24" customFormat="1" ht="15.75">
      <c r="A95" s="24" t="s">
        <v>16</v>
      </c>
      <c r="B95" s="24">
        <v>425</v>
      </c>
      <c r="C95" s="24">
        <v>50</v>
      </c>
      <c r="D95" s="24">
        <f t="shared" si="4"/>
        <v>375</v>
      </c>
    </row>
    <row r="96" spans="1:7" s="24" customFormat="1" ht="15.75">
      <c r="A96" s="24" t="s">
        <v>21</v>
      </c>
      <c r="B96" s="24">
        <v>302</v>
      </c>
      <c r="C96" s="24">
        <v>80</v>
      </c>
      <c r="D96" s="24">
        <f t="shared" si="4"/>
        <v>222</v>
      </c>
    </row>
    <row r="97" spans="1:4" s="24" customFormat="1" ht="15.75">
      <c r="A97" s="24" t="s">
        <v>22</v>
      </c>
      <c r="B97" s="24">
        <v>208</v>
      </c>
      <c r="C97" s="24">
        <v>100</v>
      </c>
      <c r="D97" s="24">
        <f t="shared" si="4"/>
        <v>108</v>
      </c>
    </row>
    <row r="98" spans="1:4" s="24" customFormat="1" ht="15.75">
      <c r="A98" s="24" t="s">
        <v>23</v>
      </c>
      <c r="B98" s="24">
        <v>346</v>
      </c>
      <c r="C98" s="24">
        <v>200</v>
      </c>
      <c r="D98" s="24">
        <f t="shared" si="4"/>
        <v>146</v>
      </c>
    </row>
    <row r="99" spans="1:4" s="24" customFormat="1" ht="15.75">
      <c r="A99" s="24" t="s">
        <v>24</v>
      </c>
      <c r="B99" s="24">
        <v>2045</v>
      </c>
      <c r="C99" s="24">
        <v>800</v>
      </c>
      <c r="D99" s="24">
        <f t="shared" si="4"/>
        <v>1245</v>
      </c>
    </row>
    <row r="100" spans="1:4" s="24" customFormat="1" ht="15.75">
      <c r="A100" s="23"/>
      <c r="B100" s="23"/>
      <c r="C100" s="23"/>
    </row>
  </sheetData>
  <mergeCells count="14">
    <mergeCell ref="A13:F13"/>
    <mergeCell ref="E14:E20"/>
    <mergeCell ref="E36:E42"/>
    <mergeCell ref="E82:E88"/>
    <mergeCell ref="E58:E65"/>
    <mergeCell ref="E70:E77"/>
    <mergeCell ref="E47:E53"/>
    <mergeCell ref="A35:F35"/>
    <mergeCell ref="A46:F46"/>
    <mergeCell ref="A57:F57"/>
    <mergeCell ref="A69:F69"/>
    <mergeCell ref="A24:F24"/>
    <mergeCell ref="A81:F81"/>
    <mergeCell ref="E25:E31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zoomScale="115" zoomScaleNormal="115" workbookViewId="0">
      <selection activeCell="I20" sqref="I20"/>
    </sheetView>
  </sheetViews>
  <sheetFormatPr defaultColWidth="10.625" defaultRowHeight="15.75"/>
  <cols>
    <col min="1" max="3" width="10.625" style="23"/>
    <col min="4" max="7" width="10.625" style="24"/>
    <col min="8" max="8" width="10.625" style="25"/>
    <col min="9" max="16384" width="10.625" style="24"/>
  </cols>
  <sheetData>
    <row r="1" spans="1:8">
      <c r="A1" s="36" t="s">
        <v>48</v>
      </c>
      <c r="B1" s="36"/>
      <c r="C1" s="36"/>
      <c r="D1" s="36"/>
      <c r="E1" s="36"/>
      <c r="F1" s="36"/>
      <c r="G1" s="36"/>
      <c r="H1" s="36"/>
    </row>
    <row r="2" spans="1:8" ht="47.25">
      <c r="A2" s="23" t="s">
        <v>45</v>
      </c>
      <c r="B2" s="23" t="s">
        <v>46</v>
      </c>
      <c r="C2" s="23" t="s">
        <v>47</v>
      </c>
      <c r="D2" s="18" t="s">
        <v>8</v>
      </c>
      <c r="E2" s="34" t="s">
        <v>9</v>
      </c>
      <c r="F2" s="19" t="s">
        <v>53</v>
      </c>
      <c r="G2" s="19" t="s">
        <v>54</v>
      </c>
      <c r="H2" s="26" t="s">
        <v>55</v>
      </c>
    </row>
    <row r="3" spans="1:8">
      <c r="B3" s="23">
        <v>345</v>
      </c>
      <c r="D3" s="20"/>
      <c r="E3" s="34"/>
      <c r="F3" s="35">
        <f>(A9/2000)^2*3.14*B9</f>
        <v>6.1627733333333337E-2</v>
      </c>
      <c r="G3" s="35" t="e">
        <f>(E9/2000)^2*3.14*D9</f>
        <v>#DIV/0!</v>
      </c>
      <c r="H3" s="37">
        <f>C9/A9</f>
        <v>1.6875</v>
      </c>
    </row>
    <row r="4" spans="1:8">
      <c r="B4" s="23">
        <v>206</v>
      </c>
      <c r="D4" s="20"/>
      <c r="E4" s="34"/>
      <c r="F4" s="35"/>
      <c r="G4" s="35"/>
      <c r="H4" s="37"/>
    </row>
    <row r="5" spans="1:8">
      <c r="B5" s="23">
        <v>329</v>
      </c>
      <c r="D5" s="20"/>
      <c r="E5" s="34"/>
      <c r="F5" s="35"/>
      <c r="G5" s="35"/>
      <c r="H5" s="37"/>
    </row>
    <row r="6" spans="1:8">
      <c r="B6" s="23">
        <v>280</v>
      </c>
      <c r="D6" s="20"/>
      <c r="E6" s="34"/>
      <c r="F6" s="35"/>
      <c r="G6" s="35"/>
      <c r="H6" s="37"/>
    </row>
    <row r="7" spans="1:8">
      <c r="B7" s="23">
        <v>352</v>
      </c>
      <c r="D7" s="20"/>
      <c r="E7" s="34"/>
      <c r="F7" s="35"/>
      <c r="G7" s="35"/>
      <c r="H7" s="37"/>
    </row>
    <row r="8" spans="1:8">
      <c r="B8" s="23">
        <v>328</v>
      </c>
      <c r="D8" s="20"/>
      <c r="E8" s="34"/>
      <c r="F8" s="35"/>
      <c r="G8" s="35"/>
      <c r="H8" s="37"/>
    </row>
    <row r="9" spans="1:8">
      <c r="A9" s="21">
        <v>16</v>
      </c>
      <c r="B9" s="21">
        <f t="shared" ref="B9" si="0">AVERAGE(B3:B8)</f>
        <v>306.66666666666669</v>
      </c>
      <c r="C9" s="21">
        <v>27</v>
      </c>
      <c r="D9" s="21" t="e">
        <f>AVERAGE(D3:D8)</f>
        <v>#DIV/0!</v>
      </c>
      <c r="E9" s="21"/>
      <c r="F9" s="35"/>
      <c r="G9" s="35"/>
      <c r="H9" s="37"/>
    </row>
    <row r="10" spans="1:8">
      <c r="A10" s="22">
        <v>4</v>
      </c>
      <c r="B10" s="22">
        <f t="shared" ref="B10" si="1">STDEV(B3:B8)</f>
        <v>55.359431596311339</v>
      </c>
      <c r="C10" s="22">
        <v>20</v>
      </c>
      <c r="D10" s="22" t="e">
        <f>STDEV(D3:D8)</f>
        <v>#DIV/0!</v>
      </c>
      <c r="E10" s="22"/>
      <c r="F10" s="35"/>
      <c r="G10" s="35"/>
      <c r="H10" s="37"/>
    </row>
    <row r="12" spans="1:8">
      <c r="A12" s="36" t="s">
        <v>27</v>
      </c>
      <c r="B12" s="36"/>
      <c r="C12" s="36"/>
      <c r="D12" s="36"/>
      <c r="E12" s="36"/>
      <c r="F12" s="36"/>
      <c r="G12" s="36"/>
      <c r="H12" s="36"/>
    </row>
    <row r="13" spans="1:8" ht="47.25">
      <c r="A13" s="23" t="s">
        <v>45</v>
      </c>
      <c r="B13" s="23" t="s">
        <v>46</v>
      </c>
      <c r="C13" s="23" t="s">
        <v>47</v>
      </c>
      <c r="D13" s="18" t="s">
        <v>8</v>
      </c>
      <c r="E13" s="34" t="s">
        <v>9</v>
      </c>
      <c r="F13" s="19" t="s">
        <v>53</v>
      </c>
      <c r="G13" s="19" t="s">
        <v>54</v>
      </c>
      <c r="H13" s="26" t="s">
        <v>55</v>
      </c>
    </row>
    <row r="14" spans="1:8">
      <c r="B14" s="23">
        <v>331</v>
      </c>
      <c r="D14" s="20">
        <v>231</v>
      </c>
      <c r="E14" s="34"/>
      <c r="F14" s="35">
        <f>(A20/2000)^2*3.14*B20</f>
        <v>0.31252812500000005</v>
      </c>
      <c r="G14" s="35">
        <f>(E20/2000)^2*3.14*D20</f>
        <v>6.4092240833333328E-2</v>
      </c>
      <c r="H14" s="37">
        <f>C20/A20</f>
        <v>1.0857142857142856</v>
      </c>
    </row>
    <row r="15" spans="1:8">
      <c r="B15" s="23">
        <v>332</v>
      </c>
      <c r="D15" s="20">
        <v>225</v>
      </c>
      <c r="E15" s="34"/>
      <c r="F15" s="35"/>
      <c r="G15" s="35"/>
      <c r="H15" s="37"/>
    </row>
    <row r="16" spans="1:8">
      <c r="B16" s="23">
        <v>316</v>
      </c>
      <c r="D16" s="20">
        <v>222</v>
      </c>
      <c r="E16" s="34"/>
      <c r="F16" s="35"/>
      <c r="G16" s="35"/>
      <c r="H16" s="37"/>
    </row>
    <row r="17" spans="1:8">
      <c r="B17" s="23">
        <v>316</v>
      </c>
      <c r="D17" s="20">
        <v>215</v>
      </c>
      <c r="E17" s="34"/>
      <c r="F17" s="35"/>
      <c r="G17" s="35"/>
      <c r="H17" s="37"/>
    </row>
    <row r="18" spans="1:8">
      <c r="B18" s="23">
        <v>350</v>
      </c>
      <c r="D18" s="20">
        <v>219</v>
      </c>
      <c r="E18" s="34"/>
      <c r="F18" s="35"/>
      <c r="G18" s="35"/>
      <c r="H18" s="37"/>
    </row>
    <row r="19" spans="1:8">
      <c r="B19" s="23">
        <v>305</v>
      </c>
      <c r="D19" s="20">
        <v>245</v>
      </c>
      <c r="E19" s="34"/>
      <c r="F19" s="35"/>
      <c r="G19" s="35"/>
      <c r="H19" s="37"/>
    </row>
    <row r="20" spans="1:8">
      <c r="A20" s="21">
        <v>35</v>
      </c>
      <c r="B20" s="21">
        <f t="shared" ref="B20" si="2">AVERAGE(B14:B19)</f>
        <v>325</v>
      </c>
      <c r="C20" s="21">
        <v>38</v>
      </c>
      <c r="D20" s="21">
        <f>AVERAGE(D14:D19)</f>
        <v>226.16666666666666</v>
      </c>
      <c r="E20" s="21">
        <v>19</v>
      </c>
      <c r="F20" s="35"/>
      <c r="G20" s="35"/>
      <c r="H20" s="37"/>
    </row>
    <row r="21" spans="1:8">
      <c r="A21" s="22">
        <v>12</v>
      </c>
      <c r="B21" s="22">
        <f t="shared" ref="B21" si="3">STDEV(B14:B19)</f>
        <v>15.949921629901509</v>
      </c>
      <c r="C21" s="22">
        <v>14</v>
      </c>
      <c r="D21" s="22">
        <f>STDEV(D14:D19)</f>
        <v>10.703581954965667</v>
      </c>
      <c r="E21" s="22">
        <v>9</v>
      </c>
      <c r="F21" s="35"/>
      <c r="G21" s="35"/>
      <c r="H21" s="37"/>
    </row>
    <row r="23" spans="1:8">
      <c r="A23" s="36" t="s">
        <v>49</v>
      </c>
      <c r="B23" s="36"/>
      <c r="C23" s="36"/>
      <c r="D23" s="36"/>
      <c r="E23" s="36"/>
      <c r="F23" s="36"/>
      <c r="G23" s="36"/>
      <c r="H23" s="36"/>
    </row>
    <row r="24" spans="1:8" ht="47.25">
      <c r="A24" s="23" t="s">
        <v>45</v>
      </c>
      <c r="B24" s="23" t="s">
        <v>46</v>
      </c>
      <c r="C24" s="23" t="s">
        <v>47</v>
      </c>
      <c r="D24" s="18" t="s">
        <v>8</v>
      </c>
      <c r="E24" s="34" t="s">
        <v>9</v>
      </c>
      <c r="F24" s="19" t="s">
        <v>53</v>
      </c>
      <c r="G24" s="19" t="s">
        <v>54</v>
      </c>
      <c r="H24" s="26" t="s">
        <v>55</v>
      </c>
    </row>
    <row r="25" spans="1:8">
      <c r="B25" s="23">
        <v>9</v>
      </c>
      <c r="D25" s="20">
        <v>29</v>
      </c>
      <c r="E25" s="34"/>
      <c r="F25" s="35">
        <f>(A31/2000)^2*3.14*B31</f>
        <v>0.21183130800000002</v>
      </c>
      <c r="G25" s="35">
        <f>(E31/2000)^2*3.14*D31</f>
        <v>6.0875441666666669E-3</v>
      </c>
      <c r="H25" s="37">
        <f>C31/A31</f>
        <v>0.77956989247311825</v>
      </c>
    </row>
    <row r="26" spans="1:8">
      <c r="B26" s="23">
        <v>10</v>
      </c>
      <c r="D26" s="20">
        <v>31</v>
      </c>
      <c r="E26" s="34"/>
      <c r="F26" s="35"/>
      <c r="G26" s="35"/>
      <c r="H26" s="37"/>
    </row>
    <row r="27" spans="1:8">
      <c r="B27" s="23">
        <v>9</v>
      </c>
      <c r="D27" s="20">
        <v>24</v>
      </c>
      <c r="E27" s="34"/>
      <c r="F27" s="35"/>
      <c r="G27" s="35"/>
      <c r="H27" s="37"/>
    </row>
    <row r="28" spans="1:8">
      <c r="B28" s="23">
        <v>4</v>
      </c>
      <c r="D28" s="20">
        <v>27</v>
      </c>
      <c r="E28" s="34"/>
      <c r="F28" s="35"/>
      <c r="G28" s="35"/>
      <c r="H28" s="37"/>
    </row>
    <row r="29" spans="1:8">
      <c r="B29" s="23">
        <v>7</v>
      </c>
      <c r="D29" s="20">
        <v>20</v>
      </c>
      <c r="E29" s="34"/>
      <c r="F29" s="35"/>
      <c r="G29" s="35"/>
      <c r="H29" s="37"/>
    </row>
    <row r="30" spans="1:8">
      <c r="D30" s="20">
        <v>30</v>
      </c>
      <c r="E30" s="34"/>
      <c r="F30" s="35"/>
      <c r="G30" s="35"/>
      <c r="H30" s="37"/>
    </row>
    <row r="31" spans="1:8">
      <c r="A31" s="21">
        <v>186</v>
      </c>
      <c r="B31" s="21">
        <f t="shared" ref="B31" si="4">AVERAGE(B25:B30)</f>
        <v>7.8</v>
      </c>
      <c r="C31" s="21">
        <v>145</v>
      </c>
      <c r="D31" s="21">
        <f>AVERAGE(D25:D30)</f>
        <v>26.833333333333332</v>
      </c>
      <c r="E31" s="21">
        <v>17</v>
      </c>
      <c r="F31" s="35"/>
      <c r="G31" s="35"/>
      <c r="H31" s="37"/>
    </row>
    <row r="32" spans="1:8">
      <c r="A32" s="22">
        <v>122</v>
      </c>
      <c r="B32" s="22">
        <f t="shared" ref="B32" si="5">STDEV(B25:B30)</f>
        <v>2.3874672772626648</v>
      </c>
      <c r="C32" s="22">
        <v>42</v>
      </c>
      <c r="D32" s="22">
        <f>STDEV(D25:D30)</f>
        <v>4.1673332800085241</v>
      </c>
      <c r="E32" s="22">
        <v>5</v>
      </c>
      <c r="F32" s="35"/>
      <c r="G32" s="35"/>
      <c r="H32" s="37"/>
    </row>
    <row r="34" spans="1:8">
      <c r="A34" s="36" t="s">
        <v>50</v>
      </c>
      <c r="B34" s="36"/>
      <c r="C34" s="36"/>
      <c r="D34" s="36"/>
      <c r="E34" s="36"/>
      <c r="F34" s="36"/>
      <c r="G34" s="36"/>
      <c r="H34" s="36"/>
    </row>
    <row r="35" spans="1:8" ht="47.25">
      <c r="A35" s="23" t="s">
        <v>45</v>
      </c>
      <c r="B35" s="23" t="s">
        <v>46</v>
      </c>
      <c r="C35" s="23" t="s">
        <v>47</v>
      </c>
      <c r="D35" s="18" t="s">
        <v>8</v>
      </c>
      <c r="E35" s="34" t="s">
        <v>9</v>
      </c>
      <c r="F35" s="19" t="s">
        <v>53</v>
      </c>
      <c r="G35" s="19" t="s">
        <v>54</v>
      </c>
      <c r="H35" s="26" t="s">
        <v>55</v>
      </c>
    </row>
    <row r="36" spans="1:8">
      <c r="D36" s="23">
        <v>24</v>
      </c>
      <c r="E36" s="34"/>
      <c r="F36" s="35">
        <f>(A42/2000)^2*3.14*B42</f>
        <v>0.78500000000000003</v>
      </c>
      <c r="G36" s="35">
        <f>(E42/2000)^2*3.14*D42</f>
        <v>2.1025439999999999E-2</v>
      </c>
      <c r="H36" s="37" t="e">
        <f>C42/A42</f>
        <v>#DIV/0!</v>
      </c>
    </row>
    <row r="37" spans="1:8">
      <c r="D37" s="23">
        <v>10</v>
      </c>
      <c r="E37" s="34"/>
      <c r="F37" s="35"/>
      <c r="G37" s="35"/>
      <c r="H37" s="37"/>
    </row>
    <row r="38" spans="1:8">
      <c r="D38" s="23">
        <v>18</v>
      </c>
      <c r="E38" s="34"/>
      <c r="F38" s="35"/>
      <c r="G38" s="35"/>
      <c r="H38" s="37"/>
    </row>
    <row r="39" spans="1:8">
      <c r="D39" s="23">
        <v>14</v>
      </c>
      <c r="E39" s="34"/>
      <c r="F39" s="35"/>
      <c r="G39" s="35"/>
      <c r="H39" s="37"/>
    </row>
    <row r="40" spans="1:8">
      <c r="D40" s="23">
        <v>48</v>
      </c>
      <c r="E40" s="34"/>
      <c r="F40" s="35"/>
      <c r="G40" s="35"/>
      <c r="H40" s="37"/>
    </row>
    <row r="41" spans="1:8">
      <c r="D41" s="23">
        <v>10</v>
      </c>
      <c r="E41" s="34"/>
      <c r="F41" s="35"/>
      <c r="G41" s="35"/>
      <c r="H41" s="37"/>
    </row>
    <row r="42" spans="1:8">
      <c r="A42" s="21">
        <v>1000</v>
      </c>
      <c r="B42" s="21">
        <v>1</v>
      </c>
      <c r="C42" s="21" t="e">
        <f t="shared" ref="C42" si="6">AVERAGE(C36:C41)</f>
        <v>#DIV/0!</v>
      </c>
      <c r="D42" s="21">
        <f>AVERAGE(D36:D41)</f>
        <v>20.666666666666668</v>
      </c>
      <c r="E42" s="21">
        <v>36</v>
      </c>
      <c r="F42" s="35"/>
      <c r="G42" s="35"/>
      <c r="H42" s="37"/>
    </row>
    <row r="43" spans="1:8">
      <c r="A43" s="22">
        <v>280</v>
      </c>
      <c r="B43" s="22">
        <v>0</v>
      </c>
      <c r="C43" s="22" t="e">
        <f t="shared" ref="C43" si="7">STDEV(C36:C41)</f>
        <v>#DIV/0!</v>
      </c>
      <c r="D43" s="22">
        <f>STDEV(D36:D41)</f>
        <v>14.403703227526826</v>
      </c>
      <c r="E43" s="22">
        <v>17</v>
      </c>
      <c r="F43" s="35"/>
      <c r="G43" s="35"/>
      <c r="H43" s="37"/>
    </row>
  </sheetData>
  <mergeCells count="20">
    <mergeCell ref="H36:H43"/>
    <mergeCell ref="G3:G10"/>
    <mergeCell ref="G14:G21"/>
    <mergeCell ref="G25:G32"/>
    <mergeCell ref="G36:G43"/>
    <mergeCell ref="H3:H10"/>
    <mergeCell ref="A1:H1"/>
    <mergeCell ref="A34:H34"/>
    <mergeCell ref="A23:H23"/>
    <mergeCell ref="A12:H12"/>
    <mergeCell ref="H14:H21"/>
    <mergeCell ref="H25:H32"/>
    <mergeCell ref="E35:E41"/>
    <mergeCell ref="F3:F10"/>
    <mergeCell ref="F14:F21"/>
    <mergeCell ref="F25:F32"/>
    <mergeCell ref="F36:F43"/>
    <mergeCell ref="E13:E19"/>
    <mergeCell ref="E24:E30"/>
    <mergeCell ref="E2:E8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zoomScale="115" zoomScaleNormal="115" workbookViewId="0">
      <selection activeCell="E16" sqref="E16"/>
    </sheetView>
  </sheetViews>
  <sheetFormatPr defaultRowHeight="15.75"/>
  <cols>
    <col min="1" max="1" width="9" style="15"/>
    <col min="2" max="5" width="12.625" style="14" customWidth="1"/>
    <col min="6" max="9" width="12.625" style="30" customWidth="1"/>
    <col min="10" max="16384" width="9" style="29"/>
  </cols>
  <sheetData>
    <row r="1" spans="1:9" s="17" customFormat="1">
      <c r="A1" s="15"/>
      <c r="B1" s="15" t="s">
        <v>44</v>
      </c>
      <c r="C1" s="15" t="s">
        <v>43</v>
      </c>
      <c r="D1" s="15" t="s">
        <v>28</v>
      </c>
      <c r="E1" s="15" t="s">
        <v>29</v>
      </c>
      <c r="F1" s="27" t="s">
        <v>31</v>
      </c>
      <c r="G1" s="28" t="s">
        <v>43</v>
      </c>
      <c r="H1" s="16" t="s">
        <v>32</v>
      </c>
      <c r="I1" s="16" t="s">
        <v>30</v>
      </c>
    </row>
    <row r="2" spans="1:9">
      <c r="A2" s="15" t="s">
        <v>33</v>
      </c>
      <c r="B2" s="38" t="s">
        <v>51</v>
      </c>
      <c r="C2" s="38"/>
      <c r="D2" s="38"/>
      <c r="E2" s="38"/>
      <c r="F2" s="38"/>
      <c r="G2" s="38"/>
      <c r="H2" s="38"/>
      <c r="I2" s="38"/>
    </row>
    <row r="3" spans="1:9">
      <c r="A3" s="15" t="s">
        <v>34</v>
      </c>
      <c r="B3" s="14">
        <v>6.4</v>
      </c>
      <c r="C3" s="14">
        <v>1.9</v>
      </c>
      <c r="D3" s="14">
        <v>3</v>
      </c>
      <c r="E3" s="14">
        <v>13</v>
      </c>
      <c r="F3" s="27">
        <f t="shared" ref="F3:F12" si="0">B3*2</f>
        <v>12.8</v>
      </c>
      <c r="G3" s="28">
        <f t="shared" ref="G3:G12" si="1">C3*2</f>
        <v>3.8</v>
      </c>
      <c r="H3" s="30">
        <f t="shared" ref="H3:H12" si="2">D3*2</f>
        <v>6</v>
      </c>
      <c r="I3" s="30">
        <f t="shared" ref="I3:I12" si="3">E3*2</f>
        <v>26</v>
      </c>
    </row>
    <row r="4" spans="1:9">
      <c r="A4" s="15" t="s">
        <v>17</v>
      </c>
      <c r="B4" s="14">
        <v>8.5</v>
      </c>
      <c r="C4" s="14">
        <v>2.7</v>
      </c>
      <c r="D4" s="14">
        <v>4</v>
      </c>
      <c r="E4" s="14">
        <v>16</v>
      </c>
      <c r="F4" s="27">
        <f t="shared" si="0"/>
        <v>17</v>
      </c>
      <c r="G4" s="28">
        <f t="shared" si="1"/>
        <v>5.4</v>
      </c>
      <c r="H4" s="30">
        <f t="shared" si="2"/>
        <v>8</v>
      </c>
      <c r="I4" s="30">
        <f t="shared" si="3"/>
        <v>32</v>
      </c>
    </row>
    <row r="5" spans="1:9">
      <c r="A5" s="15" t="s">
        <v>35</v>
      </c>
      <c r="B5" s="14">
        <v>9.6999999999999993</v>
      </c>
      <c r="C5" s="14">
        <v>2.2999999999999998</v>
      </c>
      <c r="D5" s="14">
        <v>4</v>
      </c>
      <c r="E5" s="14">
        <v>17.899999999999999</v>
      </c>
      <c r="F5" s="27">
        <v>20</v>
      </c>
      <c r="G5" s="28">
        <v>4</v>
      </c>
      <c r="H5" s="30">
        <f t="shared" si="2"/>
        <v>8</v>
      </c>
      <c r="I5" s="30">
        <f t="shared" si="3"/>
        <v>35.799999999999997</v>
      </c>
    </row>
    <row r="6" spans="1:9">
      <c r="A6" s="15" t="s">
        <v>36</v>
      </c>
      <c r="B6" s="14">
        <v>14</v>
      </c>
      <c r="C6" s="14">
        <v>4.9000000000000004</v>
      </c>
      <c r="D6" s="14">
        <v>6</v>
      </c>
      <c r="E6" s="14">
        <v>31</v>
      </c>
      <c r="F6" s="27">
        <f t="shared" si="0"/>
        <v>28</v>
      </c>
      <c r="G6" s="28">
        <f t="shared" si="1"/>
        <v>9.8000000000000007</v>
      </c>
      <c r="H6" s="30">
        <f t="shared" si="2"/>
        <v>12</v>
      </c>
      <c r="I6" s="30">
        <f t="shared" si="3"/>
        <v>62</v>
      </c>
    </row>
    <row r="7" spans="1:9">
      <c r="A7" s="15" t="s">
        <v>37</v>
      </c>
      <c r="B7" s="14">
        <v>12</v>
      </c>
      <c r="C7" s="14">
        <v>5</v>
      </c>
      <c r="D7" s="14">
        <v>4</v>
      </c>
      <c r="E7" s="14">
        <v>29.7</v>
      </c>
      <c r="F7" s="27">
        <f t="shared" si="0"/>
        <v>24</v>
      </c>
      <c r="G7" s="28">
        <v>9</v>
      </c>
      <c r="H7" s="30">
        <f t="shared" si="2"/>
        <v>8</v>
      </c>
      <c r="I7" s="30">
        <f t="shared" si="3"/>
        <v>59.4</v>
      </c>
    </row>
    <row r="8" spans="1:9">
      <c r="A8" s="15" t="s">
        <v>38</v>
      </c>
      <c r="B8" s="14">
        <v>8.3000000000000007</v>
      </c>
      <c r="C8" s="14">
        <v>2.4</v>
      </c>
      <c r="D8" s="14">
        <v>4</v>
      </c>
      <c r="E8" s="14">
        <v>16</v>
      </c>
      <c r="F8" s="27">
        <v>16</v>
      </c>
      <c r="G8" s="28">
        <f t="shared" si="1"/>
        <v>4.8</v>
      </c>
      <c r="H8" s="30">
        <f t="shared" si="2"/>
        <v>8</v>
      </c>
      <c r="I8" s="30">
        <f t="shared" si="3"/>
        <v>32</v>
      </c>
    </row>
    <row r="9" spans="1:9">
      <c r="A9" s="15" t="s">
        <v>39</v>
      </c>
      <c r="B9" s="39" t="s">
        <v>52</v>
      </c>
      <c r="C9" s="39"/>
      <c r="D9" s="39"/>
      <c r="E9" s="39"/>
      <c r="F9" s="39"/>
      <c r="G9" s="39"/>
      <c r="H9" s="39"/>
      <c r="I9" s="39"/>
    </row>
    <row r="10" spans="1:9">
      <c r="A10" s="15" t="s">
        <v>42</v>
      </c>
      <c r="B10" s="14">
        <v>9.6999999999999993</v>
      </c>
      <c r="C10" s="14">
        <v>4.4000000000000004</v>
      </c>
      <c r="D10" s="14">
        <v>4</v>
      </c>
      <c r="E10" s="14">
        <v>24</v>
      </c>
      <c r="F10" s="27">
        <f t="shared" si="0"/>
        <v>19.399999999999999</v>
      </c>
      <c r="G10" s="28">
        <f t="shared" si="1"/>
        <v>8.8000000000000007</v>
      </c>
      <c r="H10" s="30">
        <f t="shared" si="2"/>
        <v>8</v>
      </c>
      <c r="I10" s="30">
        <f t="shared" si="3"/>
        <v>48</v>
      </c>
    </row>
    <row r="11" spans="1:9">
      <c r="A11" s="15" t="s">
        <v>40</v>
      </c>
      <c r="B11" s="14">
        <v>8.6</v>
      </c>
      <c r="C11" s="14">
        <v>2.7</v>
      </c>
      <c r="D11" s="14">
        <v>4</v>
      </c>
      <c r="E11" s="14">
        <v>18</v>
      </c>
      <c r="F11" s="27">
        <f t="shared" si="0"/>
        <v>17.2</v>
      </c>
      <c r="G11" s="28">
        <f t="shared" si="1"/>
        <v>5.4</v>
      </c>
      <c r="H11" s="30">
        <f t="shared" si="2"/>
        <v>8</v>
      </c>
      <c r="I11" s="30">
        <f t="shared" si="3"/>
        <v>36</v>
      </c>
    </row>
    <row r="12" spans="1:9">
      <c r="A12" s="15" t="s">
        <v>41</v>
      </c>
      <c r="B12" s="14">
        <v>18.100000000000001</v>
      </c>
      <c r="C12" s="14">
        <v>8.6</v>
      </c>
      <c r="D12" s="14">
        <v>6</v>
      </c>
      <c r="E12" s="14">
        <v>60</v>
      </c>
      <c r="F12" s="27">
        <f t="shared" si="0"/>
        <v>36.200000000000003</v>
      </c>
      <c r="G12" s="28">
        <f t="shared" si="1"/>
        <v>17.2</v>
      </c>
      <c r="H12" s="30">
        <f t="shared" si="2"/>
        <v>12</v>
      </c>
      <c r="I12" s="30">
        <f t="shared" si="3"/>
        <v>120</v>
      </c>
    </row>
  </sheetData>
  <mergeCells count="2">
    <mergeCell ref="B2:I2"/>
    <mergeCell ref="B9:I9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PC</vt:lpstr>
      <vt:lpstr>Commercial</vt:lpstr>
      <vt:lpstr>openings diameter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Elfa</dc:creator>
  <cp:lastModifiedBy>Elfa</cp:lastModifiedBy>
  <dcterms:created xsi:type="dcterms:W3CDTF">2019-10-21T04:02:29Z</dcterms:created>
  <dcterms:modified xsi:type="dcterms:W3CDTF">2019-11-28T14:09:17Z</dcterms:modified>
</cp:coreProperties>
</file>