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OneDrive\Elfa-paper\Published\01-ES&amp;T_pH\"/>
    </mc:Choice>
  </mc:AlternateContent>
  <bookViews>
    <workbookView xWindow="0" yWindow="0" windowWidth="23040" windowHeight="9000"/>
  </bookViews>
  <sheets>
    <sheet name="Final" sheetId="1" r:id="rId1"/>
    <sheet name="Origin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24" i="1" l="1"/>
  <c r="K25" i="1"/>
  <c r="K26" i="1"/>
  <c r="K27" i="1"/>
  <c r="K28" i="1"/>
  <c r="K23" i="1"/>
  <c r="J23" i="1"/>
  <c r="J27" i="1"/>
  <c r="J24" i="1"/>
  <c r="J25" i="1"/>
  <c r="J26" i="1"/>
  <c r="J28" i="1"/>
  <c r="F23" i="1"/>
  <c r="I27" i="1"/>
  <c r="F24" i="1"/>
  <c r="G24" i="1"/>
  <c r="H24" i="1"/>
  <c r="F25" i="1"/>
  <c r="G25" i="1"/>
  <c r="H25" i="1"/>
  <c r="F26" i="1"/>
  <c r="G26" i="1"/>
  <c r="H26" i="1"/>
  <c r="F27" i="1"/>
  <c r="G27" i="1"/>
  <c r="H27" i="1"/>
  <c r="F28" i="1"/>
  <c r="G28" i="1"/>
  <c r="H28" i="1"/>
  <c r="G23" i="1"/>
  <c r="H23" i="1"/>
  <c r="H12" i="1" l="1"/>
  <c r="F12" i="1"/>
  <c r="G34" i="2" l="1"/>
  <c r="F34" i="2"/>
  <c r="G33" i="2"/>
  <c r="F33" i="2"/>
  <c r="G32" i="2"/>
  <c r="F32" i="2"/>
  <c r="G31" i="2"/>
  <c r="F31" i="2"/>
  <c r="G30" i="2"/>
  <c r="F30" i="2"/>
  <c r="G29" i="2"/>
  <c r="F29" i="2"/>
  <c r="G9" i="2"/>
  <c r="F9" i="2"/>
  <c r="G8" i="2"/>
  <c r="F8" i="2"/>
  <c r="G7" i="2"/>
  <c r="F7" i="2"/>
  <c r="G6" i="2"/>
  <c r="F6" i="2"/>
  <c r="G5" i="2"/>
  <c r="F5" i="2"/>
  <c r="G4" i="2"/>
  <c r="F4" i="2"/>
  <c r="G3" i="2"/>
  <c r="F3" i="2"/>
  <c r="G26" i="2"/>
  <c r="F26" i="2"/>
  <c r="G25" i="2"/>
  <c r="F25" i="2"/>
  <c r="G24" i="2"/>
  <c r="F24" i="2"/>
  <c r="G23" i="2"/>
  <c r="F23" i="2"/>
  <c r="G22" i="2"/>
  <c r="F22" i="2"/>
  <c r="G21" i="2"/>
  <c r="F21" i="2"/>
  <c r="G14" i="2"/>
  <c r="F16" i="2"/>
  <c r="G16" i="2"/>
  <c r="G12" i="2"/>
  <c r="G13" i="2"/>
  <c r="G15" i="2"/>
  <c r="F18" i="2"/>
  <c r="F17" i="2"/>
  <c r="G18" i="2"/>
  <c r="G17" i="2"/>
  <c r="F13" i="2"/>
  <c r="F14" i="2"/>
  <c r="F15" i="2"/>
  <c r="F12" i="2"/>
  <c r="O13" i="1" l="1"/>
  <c r="F11" i="1" l="1"/>
  <c r="F13" i="1"/>
  <c r="F18" i="1" l="1"/>
  <c r="K13" i="1"/>
  <c r="P13" i="1" s="1"/>
  <c r="R13" i="1" s="1"/>
  <c r="O12" i="1"/>
  <c r="O11" i="1"/>
  <c r="O10" i="1"/>
  <c r="O9" i="1"/>
  <c r="K15" i="1"/>
  <c r="O15" i="1"/>
  <c r="K12" i="1"/>
  <c r="K11" i="1"/>
  <c r="K10" i="1"/>
  <c r="K9" i="1"/>
  <c r="P9" i="1" s="1"/>
  <c r="R9" i="1" s="1"/>
  <c r="P11" i="1" l="1"/>
  <c r="R11" i="1" s="1"/>
  <c r="Q12" i="1"/>
  <c r="S12" i="1" s="1"/>
  <c r="P12" i="1"/>
  <c r="R12" i="1" s="1"/>
  <c r="Q13" i="1"/>
  <c r="S13" i="1" s="1"/>
  <c r="Q9" i="1"/>
  <c r="S9" i="1" s="1"/>
  <c r="Q11" i="1"/>
  <c r="S11" i="1" s="1"/>
  <c r="F21" i="1"/>
  <c r="F17" i="1"/>
  <c r="F19" i="1"/>
  <c r="F20" i="1"/>
  <c r="F15" i="1" l="1"/>
  <c r="P15" i="1" s="1"/>
  <c r="R15" i="1" s="1"/>
  <c r="F14" i="1"/>
  <c r="F10" i="1"/>
  <c r="P10" i="1" s="1"/>
  <c r="R10" i="1" s="1"/>
  <c r="F9" i="1"/>
  <c r="F7" i="1"/>
  <c r="F3" i="1"/>
  <c r="F4" i="1"/>
  <c r="F5" i="1"/>
  <c r="F6" i="1"/>
  <c r="F2" i="1"/>
  <c r="Q10" i="1" l="1"/>
  <c r="S10" i="1" s="1"/>
  <c r="Q15" i="1"/>
  <c r="S15" i="1" s="1"/>
</calcChain>
</file>

<file path=xl/sharedStrings.xml><?xml version="1.0" encoding="utf-8"?>
<sst xmlns="http://schemas.openxmlformats.org/spreadsheetml/2006/main" count="81" uniqueCount="33">
  <si>
    <t>pH</t>
  </si>
  <si>
    <t>O</t>
  </si>
  <si>
    <t>C</t>
  </si>
  <si>
    <t>N</t>
  </si>
  <si>
    <t>O/N</t>
  </si>
  <si>
    <t>Tween</t>
  </si>
  <si>
    <t>Orgin</t>
  </si>
  <si>
    <t>XLE</t>
  </si>
  <si>
    <t>NF90</t>
  </si>
  <si>
    <t>NF270</t>
  </si>
  <si>
    <t>SWC4</t>
  </si>
  <si>
    <t>1 st</t>
  </si>
  <si>
    <t>2 nd</t>
  </si>
  <si>
    <t>3 rd</t>
  </si>
  <si>
    <t>天工大</t>
  </si>
  <si>
    <t>复旦</t>
  </si>
  <si>
    <t>At.%</t>
  </si>
  <si>
    <t>PP At.%</t>
  </si>
  <si>
    <t>1st</t>
  </si>
  <si>
    <t>2nd</t>
  </si>
  <si>
    <t>3rd</t>
  </si>
  <si>
    <t>Average</t>
    <phoneticPr fontId="5" type="noConversion"/>
  </si>
  <si>
    <t>EB</t>
    <phoneticPr fontId="5" type="noConversion"/>
  </si>
  <si>
    <t>1-1</t>
    <phoneticPr fontId="5" type="noConversion"/>
  </si>
  <si>
    <t>2-1</t>
    <phoneticPr fontId="5" type="noConversion"/>
  </si>
  <si>
    <t>3-1</t>
    <phoneticPr fontId="5" type="noConversion"/>
  </si>
  <si>
    <t>1-2</t>
    <phoneticPr fontId="5" type="noConversion"/>
  </si>
  <si>
    <t>2-2</t>
    <phoneticPr fontId="5" type="noConversion"/>
  </si>
  <si>
    <t>3-2</t>
    <phoneticPr fontId="5" type="noConversion"/>
  </si>
  <si>
    <t>1-3</t>
    <phoneticPr fontId="5" type="noConversion"/>
  </si>
  <si>
    <t>1-4</t>
    <phoneticPr fontId="5" type="noConversion"/>
  </si>
  <si>
    <t>1-5</t>
    <phoneticPr fontId="5" type="noConversion"/>
  </si>
  <si>
    <t>1-6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</si>
</sst>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0.0%"/>
    <numFmt numFmtId="177" formatCode="0.00_);[Red]\(0.00\)"/>
  </numFmts>
  <fonts count="6">
    <font>
      <sz val="11"/>
      <color theme="1"/>
      <name val="等线"/>
      <family val="2"/>
      <charset val="134"/>
      <scheme val="minor"/>
    </font>
    <font>
      <b/>
      <sz val="16"/>
      <color theme="1"/>
      <name val="等线"/>
      <family val="2"/>
      <scheme val="minor"/>
    </font>
    <font>
      <b/>
      <sz val="16"/>
      <color theme="0"/>
      <name val="等线"/>
      <family val="2"/>
      <scheme val="minor"/>
    </font>
    <font>
      <b/>
      <sz val="16"/>
      <color theme="3" tint="0.79998168889431442"/>
      <name val="等线"/>
      <family val="2"/>
      <scheme val="minor"/>
    </font>
    <font>
      <b/>
      <sz val="16"/>
      <name val="等线"/>
      <family val="2"/>
      <scheme val="minor"/>
    </font>
    <font>
      <sz val="9"/>
      <name val="等线"/>
      <family val="2"/>
      <charset val="134"/>
      <scheme val="minor"/>
    </font>
  </fonts>
  <fills count="17">
    <fill>
      <patternFill patternType="none"/>
    </fill>
    <fill>
      <patternFill patternType="gray125"/>
    </fill>
    <fill>
      <patternFill patternType="solid">
        <fgColor theme="3" tint="-0.249977111117893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5" tint="-0.49998474074526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0" xfId="0" applyFont="1" applyAlignment="1">
      <alignment horizontal="center" vertical="center"/>
    </xf>
    <xf numFmtId="10" fontId="1" fillId="0" borderId="0" xfId="0" applyNumberFormat="1" applyFont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3" borderId="0" xfId="0" applyFont="1" applyFill="1" applyAlignment="1">
      <alignment horizontal="center" vertical="center"/>
    </xf>
    <xf numFmtId="0" fontId="1" fillId="4" borderId="0" xfId="0" applyFont="1" applyFill="1" applyAlignment="1">
      <alignment horizontal="center" vertical="center"/>
    </xf>
    <xf numFmtId="0" fontId="1" fillId="5" borderId="0" xfId="0" applyFont="1" applyFill="1" applyAlignment="1">
      <alignment horizontal="center" vertical="center"/>
    </xf>
    <xf numFmtId="0" fontId="1" fillId="6" borderId="0" xfId="0" applyFont="1" applyFill="1" applyAlignment="1">
      <alignment horizontal="center" vertical="center"/>
    </xf>
    <xf numFmtId="10" fontId="2" fillId="2" borderId="0" xfId="0" applyNumberFormat="1" applyFont="1" applyFill="1" applyAlignment="1">
      <alignment horizontal="center" vertical="center"/>
    </xf>
    <xf numFmtId="2" fontId="2" fillId="2" borderId="0" xfId="0" applyNumberFormat="1" applyFont="1" applyFill="1" applyAlignment="1">
      <alignment horizontal="center" vertical="center"/>
    </xf>
    <xf numFmtId="2" fontId="1" fillId="7" borderId="0" xfId="0" applyNumberFormat="1" applyFont="1" applyFill="1" applyAlignment="1">
      <alignment horizontal="center" vertical="center"/>
    </xf>
    <xf numFmtId="0" fontId="1" fillId="8" borderId="0" xfId="0" applyFont="1" applyFill="1" applyAlignment="1">
      <alignment horizontal="center" vertical="center"/>
    </xf>
    <xf numFmtId="0" fontId="2" fillId="10" borderId="0" xfId="0" applyFont="1" applyFill="1" applyAlignment="1">
      <alignment horizontal="center" vertical="center"/>
    </xf>
    <xf numFmtId="0" fontId="1" fillId="11" borderId="0" xfId="0" applyFont="1" applyFill="1" applyAlignment="1">
      <alignment horizontal="center" vertical="center"/>
    </xf>
    <xf numFmtId="0" fontId="3" fillId="12" borderId="0" xfId="0" applyFont="1" applyFill="1" applyAlignment="1">
      <alignment horizontal="center" vertical="center"/>
    </xf>
    <xf numFmtId="10" fontId="3" fillId="12" borderId="0" xfId="0" applyNumberFormat="1" applyFont="1" applyFill="1" applyAlignment="1">
      <alignment horizontal="center" vertical="center"/>
    </xf>
    <xf numFmtId="2" fontId="3" fillId="12" borderId="0" xfId="0" applyNumberFormat="1" applyFont="1" applyFill="1" applyAlignment="1">
      <alignment horizontal="center" vertical="center"/>
    </xf>
    <xf numFmtId="176" fontId="1" fillId="0" borderId="0" xfId="0" applyNumberFormat="1" applyFont="1" applyAlignment="1">
      <alignment horizontal="center" vertical="center"/>
    </xf>
    <xf numFmtId="0" fontId="4" fillId="12" borderId="0" xfId="0" applyNumberFormat="1" applyFont="1" applyFill="1" applyAlignment="1">
      <alignment horizontal="center" vertical="center"/>
    </xf>
    <xf numFmtId="0" fontId="1" fillId="0" borderId="0" xfId="0" applyFont="1" applyAlignment="1">
      <alignment horizontal="center" vertical="center"/>
    </xf>
    <xf numFmtId="176" fontId="2" fillId="2" borderId="0" xfId="0" applyNumberFormat="1" applyFont="1" applyFill="1" applyAlignment="1">
      <alignment horizontal="center" vertical="center"/>
    </xf>
    <xf numFmtId="176" fontId="0" fillId="0" borderId="0" xfId="0" applyNumberFormat="1"/>
    <xf numFmtId="2" fontId="1" fillId="15" borderId="0" xfId="0" applyNumberFormat="1" applyFont="1" applyFill="1" applyAlignment="1">
      <alignment horizontal="center" vertical="center"/>
    </xf>
    <xf numFmtId="2" fontId="1" fillId="16" borderId="0" xfId="0" applyNumberFormat="1" applyFont="1" applyFill="1" applyAlignment="1">
      <alignment horizontal="center" vertical="center"/>
    </xf>
    <xf numFmtId="176" fontId="1" fillId="7" borderId="0" xfId="0" applyNumberFormat="1" applyFont="1" applyFill="1" applyAlignment="1">
      <alignment horizontal="center" vertical="center"/>
    </xf>
    <xf numFmtId="176" fontId="1" fillId="0" borderId="0" xfId="0" applyNumberFormat="1" applyFont="1" applyFill="1" applyAlignment="1">
      <alignment horizontal="center" vertical="center"/>
    </xf>
    <xf numFmtId="0" fontId="1" fillId="16" borderId="0" xfId="0" applyFont="1" applyFill="1" applyAlignment="1">
      <alignment horizontal="center" vertical="center"/>
    </xf>
    <xf numFmtId="2" fontId="1" fillId="15" borderId="0" xfId="0" applyNumberFormat="1" applyFont="1" applyFill="1" applyAlignment="1">
      <alignment horizontal="center" vertical="center"/>
    </xf>
    <xf numFmtId="177" fontId="1" fillId="0" borderId="0" xfId="0" applyNumberFormat="1" applyFont="1" applyAlignment="1">
      <alignment horizontal="center" vertical="center"/>
    </xf>
    <xf numFmtId="49" fontId="1" fillId="0" borderId="0" xfId="0" applyNumberFormat="1" applyFont="1" applyAlignment="1">
      <alignment horizontal="center" vertical="center"/>
    </xf>
    <xf numFmtId="49" fontId="0" fillId="0" borderId="0" xfId="0" applyNumberFormat="1"/>
    <xf numFmtId="0" fontId="2" fillId="2" borderId="0" xfId="0" applyFont="1" applyFill="1" applyAlignment="1">
      <alignment horizontal="center" vertical="center"/>
    </xf>
    <xf numFmtId="0" fontId="2" fillId="9" borderId="0" xfId="0" applyFont="1" applyFill="1" applyAlignment="1">
      <alignment horizontal="center" vertical="center"/>
    </xf>
    <xf numFmtId="0" fontId="4" fillId="12" borderId="0" xfId="0" applyNumberFormat="1" applyFont="1" applyFill="1" applyAlignment="1">
      <alignment horizontal="center" vertical="center"/>
    </xf>
    <xf numFmtId="0" fontId="4" fillId="13" borderId="0" xfId="0" applyNumberFormat="1" applyFont="1" applyFill="1" applyAlignment="1">
      <alignment horizontal="center" vertical="center"/>
    </xf>
    <xf numFmtId="0" fontId="2" fillId="14" borderId="0" xfId="0" applyNumberFormat="1" applyFont="1" applyFill="1" applyAlignment="1">
      <alignment horizontal="center" vertical="center"/>
    </xf>
    <xf numFmtId="0" fontId="1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6"/>
  <sheetViews>
    <sheetView tabSelected="1" topLeftCell="H1" zoomScale="70" zoomScaleNormal="70" workbookViewId="0">
      <selection activeCell="M32" sqref="M32:M33"/>
    </sheetView>
  </sheetViews>
  <sheetFormatPr defaultColWidth="12.875" defaultRowHeight="20.25"/>
  <cols>
    <col min="1" max="2" width="12.875" style="1"/>
    <col min="3" max="3" width="12.875" style="2"/>
    <col min="4" max="4" width="16.875" style="2" bestFit="1" customWidth="1"/>
    <col min="5" max="5" width="12.875" style="2"/>
    <col min="6" max="7" width="12.875" style="3" customWidth="1"/>
    <col min="8" max="16" width="12.875" style="1"/>
    <col min="17" max="17" width="12.875" style="3"/>
    <col min="18" max="18" width="12.875" style="2"/>
    <col min="19" max="16384" width="12.875" style="1"/>
  </cols>
  <sheetData>
    <row r="1" spans="1:19">
      <c r="A1" s="4"/>
      <c r="B1" s="5" t="s">
        <v>0</v>
      </c>
      <c r="C1" s="10" t="s">
        <v>2</v>
      </c>
      <c r="D1" s="10" t="s">
        <v>1</v>
      </c>
      <c r="E1" s="10" t="s">
        <v>3</v>
      </c>
      <c r="F1" s="11" t="s">
        <v>4</v>
      </c>
      <c r="G1" s="11" t="s">
        <v>15</v>
      </c>
    </row>
    <row r="2" spans="1:19">
      <c r="A2" s="33" t="s">
        <v>5</v>
      </c>
      <c r="B2" s="14">
        <v>4</v>
      </c>
      <c r="C2" s="2">
        <v>0.75660000000000005</v>
      </c>
      <c r="D2" s="2">
        <v>0.14180000000000001</v>
      </c>
      <c r="E2" s="2">
        <v>0.1016</v>
      </c>
      <c r="F2" s="12">
        <f t="shared" ref="F2:F7" si="0">D2/E2</f>
        <v>1.3956692913385829</v>
      </c>
      <c r="G2" s="12"/>
    </row>
    <row r="3" spans="1:19">
      <c r="A3" s="33"/>
      <c r="B3" s="9">
        <v>5</v>
      </c>
      <c r="C3" s="2">
        <v>0.7732</v>
      </c>
      <c r="D3" s="2">
        <v>0.1308</v>
      </c>
      <c r="E3" s="2">
        <v>9.6000000000000002E-2</v>
      </c>
      <c r="F3" s="12">
        <f t="shared" si="0"/>
        <v>1.3625</v>
      </c>
      <c r="G3" s="12"/>
    </row>
    <row r="4" spans="1:19">
      <c r="A4" s="33"/>
      <c r="B4" s="7">
        <v>6.3</v>
      </c>
      <c r="C4" s="2">
        <v>0.75739999999999996</v>
      </c>
      <c r="D4" s="2">
        <v>0.12</v>
      </c>
      <c r="E4" s="2">
        <v>0.1017</v>
      </c>
      <c r="F4" s="12">
        <f t="shared" si="0"/>
        <v>1.1799410029498525</v>
      </c>
      <c r="G4" s="12"/>
    </row>
    <row r="5" spans="1:19">
      <c r="A5" s="33"/>
      <c r="B5" s="15">
        <v>9.3000000000000007</v>
      </c>
      <c r="C5" s="2">
        <v>0.76990000000000003</v>
      </c>
      <c r="D5" s="2">
        <v>0.1293</v>
      </c>
      <c r="E5" s="2">
        <v>0.1008</v>
      </c>
      <c r="F5" s="12">
        <f t="shared" si="0"/>
        <v>1.2827380952380951</v>
      </c>
      <c r="G5" s="12"/>
    </row>
    <row r="6" spans="1:19">
      <c r="A6" s="33"/>
      <c r="B6" s="13">
        <v>10.3</v>
      </c>
      <c r="C6" s="2">
        <v>0.76349999999999996</v>
      </c>
      <c r="D6" s="2">
        <v>0.1346</v>
      </c>
      <c r="E6" s="2">
        <v>9.5100000000000004E-2</v>
      </c>
      <c r="F6" s="12">
        <f t="shared" si="0"/>
        <v>1.4153522607781281</v>
      </c>
      <c r="G6" s="12"/>
    </row>
    <row r="7" spans="1:19">
      <c r="A7" s="33"/>
      <c r="B7" s="8">
        <v>11.3</v>
      </c>
      <c r="C7" s="2">
        <v>0.76980000000000004</v>
      </c>
      <c r="D7" s="2">
        <v>0.12559999999999999</v>
      </c>
      <c r="E7" s="2">
        <v>9.2600000000000002E-2</v>
      </c>
      <c r="F7" s="12">
        <f t="shared" si="0"/>
        <v>1.3563714902807773</v>
      </c>
      <c r="G7" s="12"/>
    </row>
    <row r="8" spans="1:19">
      <c r="A8" s="16"/>
      <c r="B8" s="16"/>
      <c r="C8" s="35" t="s">
        <v>11</v>
      </c>
      <c r="D8" s="35"/>
      <c r="E8" s="35"/>
      <c r="F8" s="35"/>
      <c r="G8" s="20"/>
      <c r="H8" s="36" t="s">
        <v>12</v>
      </c>
      <c r="I8" s="36"/>
      <c r="J8" s="36"/>
      <c r="K8" s="36"/>
      <c r="L8" s="37" t="s">
        <v>13</v>
      </c>
      <c r="M8" s="37"/>
      <c r="N8" s="37"/>
      <c r="O8" s="37"/>
      <c r="P8" s="28"/>
      <c r="Q8" s="29"/>
    </row>
    <row r="9" spans="1:19">
      <c r="A9" s="34" t="s">
        <v>6</v>
      </c>
      <c r="B9" s="14">
        <v>4</v>
      </c>
      <c r="C9" s="2">
        <v>0.77969999999999995</v>
      </c>
      <c r="D9" s="2">
        <v>0.1201</v>
      </c>
      <c r="E9" s="2">
        <v>8.7800000000000003E-2</v>
      </c>
      <c r="F9" s="12">
        <f t="shared" ref="F9:F15" si="1">D9/E9</f>
        <v>1.367881548974943</v>
      </c>
      <c r="G9" s="12">
        <v>1.7</v>
      </c>
      <c r="H9" s="2">
        <v>0.76890000000000003</v>
      </c>
      <c r="I9" s="2">
        <v>0.14949999999999999</v>
      </c>
      <c r="J9" s="2">
        <v>8.1600000000000006E-2</v>
      </c>
      <c r="K9" s="12">
        <f t="shared" ref="K9:K12" si="2">I9/J9</f>
        <v>1.8321078431372546</v>
      </c>
      <c r="L9" s="2">
        <v>0.82709999999999995</v>
      </c>
      <c r="M9" s="2">
        <v>0.1099</v>
      </c>
      <c r="N9" s="2">
        <v>6.3E-2</v>
      </c>
      <c r="O9" s="12">
        <f t="shared" ref="O9:O13" si="3">M9/N9</f>
        <v>1.7444444444444445</v>
      </c>
      <c r="P9" s="25">
        <f>AVERAGE(K9,O9,G9)</f>
        <v>1.7588507625272332</v>
      </c>
      <c r="Q9" s="24">
        <f>STDEV(G9,K9,O9)</f>
        <v>6.7221849536599557E-2</v>
      </c>
      <c r="R9" s="2">
        <f>(4-2*P9)/(1+P9)</f>
        <v>0.17481861704752971</v>
      </c>
      <c r="S9" s="2">
        <f>(Q9/P9)*100%</f>
        <v>3.8219188898102281E-2</v>
      </c>
    </row>
    <row r="10" spans="1:19">
      <c r="A10" s="34"/>
      <c r="B10" s="9">
        <v>5</v>
      </c>
      <c r="C10" s="2">
        <v>0.77800000000000002</v>
      </c>
      <c r="D10" s="2">
        <v>0.13039999999999999</v>
      </c>
      <c r="E10" s="2">
        <v>9.1600000000000001E-2</v>
      </c>
      <c r="F10" s="12">
        <f t="shared" si="1"/>
        <v>1.4235807860262006</v>
      </c>
      <c r="G10" s="12"/>
      <c r="H10" s="2">
        <v>0.77939999999999998</v>
      </c>
      <c r="I10" s="2">
        <v>0.1288</v>
      </c>
      <c r="J10" s="2">
        <v>9.1800000000000007E-2</v>
      </c>
      <c r="K10" s="12">
        <f t="shared" si="2"/>
        <v>1.4030501089324618</v>
      </c>
      <c r="L10" s="2">
        <v>0.80759999999999998</v>
      </c>
      <c r="M10" s="2">
        <v>0.1103</v>
      </c>
      <c r="N10" s="2">
        <v>7.4999999999999997E-2</v>
      </c>
      <c r="O10" s="12">
        <f t="shared" si="3"/>
        <v>1.4706666666666666</v>
      </c>
      <c r="P10" s="25">
        <f>AVERAGE(K10,O10,F10)</f>
        <v>1.4324325205417763</v>
      </c>
      <c r="Q10" s="24">
        <f>STDEV(F10,K10,O10)</f>
        <v>3.4666476932426173E-2</v>
      </c>
      <c r="R10" s="2">
        <f t="shared" ref="R10:R13" si="4">(4-2*P10)/(1+P10)</f>
        <v>0.46666657731726863</v>
      </c>
      <c r="S10" s="2">
        <f t="shared" ref="S10:S15" si="5">(Q10/P10)*100%</f>
        <v>2.4201123917037697E-2</v>
      </c>
    </row>
    <row r="11" spans="1:19">
      <c r="A11" s="34"/>
      <c r="B11" s="7">
        <v>6.3</v>
      </c>
      <c r="C11" s="2">
        <v>0.77639999999999998</v>
      </c>
      <c r="D11" s="2">
        <v>0.1226</v>
      </c>
      <c r="E11" s="2">
        <v>8.8999999999999996E-2</v>
      </c>
      <c r="F11" s="12">
        <f t="shared" si="1"/>
        <v>1.3775280898876405</v>
      </c>
      <c r="G11" s="12">
        <v>1.6</v>
      </c>
      <c r="H11" s="2">
        <v>0.7288</v>
      </c>
      <c r="I11" s="2">
        <v>0.15770000000000001</v>
      </c>
      <c r="J11" s="2">
        <v>0.1135</v>
      </c>
      <c r="K11" s="12">
        <f t="shared" si="2"/>
        <v>1.3894273127753305</v>
      </c>
      <c r="L11" s="2">
        <v>0.81310000000000004</v>
      </c>
      <c r="M11" s="2">
        <v>0.1026</v>
      </c>
      <c r="N11" s="2">
        <v>6.8599999999999994E-2</v>
      </c>
      <c r="O11" s="12">
        <f t="shared" si="3"/>
        <v>1.4956268221574345</v>
      </c>
      <c r="P11" s="25">
        <f>AVERAGE(K11,O11,F11)</f>
        <v>1.4208607416068018</v>
      </c>
      <c r="Q11" s="24">
        <f>STDEV(F11,K11,O11)</f>
        <v>6.5022096067494609E-2</v>
      </c>
      <c r="R11" s="2">
        <f t="shared" si="4"/>
        <v>0.47845730936906777</v>
      </c>
      <c r="S11" s="2">
        <f t="shared" si="5"/>
        <v>4.5762469300097204E-2</v>
      </c>
    </row>
    <row r="12" spans="1:19">
      <c r="A12" s="34"/>
      <c r="B12" s="15">
        <v>9.3000000000000007</v>
      </c>
      <c r="C12" s="2">
        <v>0.75660000000000005</v>
      </c>
      <c r="D12" s="2">
        <v>0.14180000000000001</v>
      </c>
      <c r="E12" s="2">
        <v>0.1016</v>
      </c>
      <c r="F12" s="12">
        <f t="shared" si="1"/>
        <v>1.3956692913385829</v>
      </c>
      <c r="G12" s="12"/>
      <c r="H12" s="2">
        <f>1-I12-J12</f>
        <v>0.71099999999999997</v>
      </c>
      <c r="I12" s="19">
        <v>0.16400000000000001</v>
      </c>
      <c r="J12" s="19">
        <v>0.125</v>
      </c>
      <c r="K12" s="12">
        <f t="shared" si="2"/>
        <v>1.3120000000000001</v>
      </c>
      <c r="L12" s="2">
        <v>0.79559999999999997</v>
      </c>
      <c r="M12" s="2">
        <v>0.11459999999999999</v>
      </c>
      <c r="N12" s="2">
        <v>8.3699999999999997E-2</v>
      </c>
      <c r="O12" s="12">
        <f t="shared" si="3"/>
        <v>1.3691756272401434</v>
      </c>
      <c r="P12" s="25">
        <f>AVERAGE(K12,O12,F12)</f>
        <v>1.3589483061929089</v>
      </c>
      <c r="Q12" s="24">
        <f>STDEV(F12,K12,O12)</f>
        <v>4.2761970840076678E-2</v>
      </c>
      <c r="R12" s="2">
        <f t="shared" si="4"/>
        <v>0.54350635164335603</v>
      </c>
      <c r="S12" s="2">
        <f t="shared" si="5"/>
        <v>3.1466959151576754E-2</v>
      </c>
    </row>
    <row r="13" spans="1:19">
      <c r="A13" s="34"/>
      <c r="B13" s="13">
        <v>10.3</v>
      </c>
      <c r="C13" s="2">
        <v>0.77610000000000001</v>
      </c>
      <c r="D13" s="2">
        <v>0.12180000000000001</v>
      </c>
      <c r="E13" s="2">
        <v>9.8699999999999996E-2</v>
      </c>
      <c r="F13" s="12">
        <f t="shared" si="1"/>
        <v>1.2340425531914894</v>
      </c>
      <c r="G13" s="12">
        <v>1.37</v>
      </c>
      <c r="H13" s="2">
        <v>0.79320000000000002</v>
      </c>
      <c r="I13" s="2">
        <v>0.1133</v>
      </c>
      <c r="J13" s="2">
        <v>9.35E-2</v>
      </c>
      <c r="K13" s="12">
        <f>I13/J13</f>
        <v>1.2117647058823529</v>
      </c>
      <c r="L13" s="2">
        <v>0.79849999999999999</v>
      </c>
      <c r="M13" s="2">
        <v>0.1091</v>
      </c>
      <c r="N13" s="2">
        <v>9.2299999999999993E-2</v>
      </c>
      <c r="O13" s="12">
        <f t="shared" si="3"/>
        <v>1.182015167930661</v>
      </c>
      <c r="P13" s="25">
        <f>AVERAGE(K13,O13,F13,G13)</f>
        <v>1.2494556067511258</v>
      </c>
      <c r="Q13" s="24">
        <f>STDEV(F13,K13,O13,G13)</f>
        <v>8.3141104475800656E-2</v>
      </c>
      <c r="R13" s="2">
        <f t="shared" si="4"/>
        <v>0.66731202962736447</v>
      </c>
      <c r="S13" s="2">
        <f t="shared" si="5"/>
        <v>6.6541863533660719E-2</v>
      </c>
    </row>
    <row r="14" spans="1:19">
      <c r="A14" s="34"/>
      <c r="B14" s="8">
        <v>11.3</v>
      </c>
      <c r="C14" s="2">
        <v>0.76790000000000003</v>
      </c>
      <c r="D14" s="2">
        <v>0.1208</v>
      </c>
      <c r="E14" s="2">
        <v>0.1055</v>
      </c>
      <c r="F14" s="12">
        <f t="shared" si="1"/>
        <v>1.1450236966824645</v>
      </c>
      <c r="G14" s="12"/>
      <c r="H14" s="2"/>
      <c r="L14" s="2"/>
      <c r="M14" s="2"/>
      <c r="N14" s="2"/>
      <c r="P14" s="25"/>
      <c r="Q14" s="24"/>
    </row>
    <row r="15" spans="1:19">
      <c r="A15" s="34"/>
      <c r="B15" s="6">
        <v>12.5</v>
      </c>
      <c r="C15" s="2">
        <v>0.78090000000000004</v>
      </c>
      <c r="D15" s="2">
        <v>0.12709999999999999</v>
      </c>
      <c r="E15" s="2">
        <v>8.77E-2</v>
      </c>
      <c r="F15" s="12">
        <f t="shared" si="1"/>
        <v>1.4492588369441275</v>
      </c>
      <c r="G15" s="12">
        <v>1.53</v>
      </c>
      <c r="H15" s="2">
        <v>0.747</v>
      </c>
      <c r="I15" s="2">
        <v>0.1515</v>
      </c>
      <c r="J15" s="2">
        <v>0.10150000000000001</v>
      </c>
      <c r="K15" s="12">
        <f>I15/J15</f>
        <v>1.4926108374384235</v>
      </c>
      <c r="L15" s="2">
        <v>0.7268</v>
      </c>
      <c r="M15" s="2">
        <v>0.159</v>
      </c>
      <c r="N15" s="2">
        <v>0.11409999999999999</v>
      </c>
      <c r="O15" s="12">
        <f>M15/N15</f>
        <v>1.3935144609991237</v>
      </c>
      <c r="P15" s="25">
        <f>AVERAGE(K15,F15,G15)</f>
        <v>1.4906232247941837</v>
      </c>
      <c r="Q15" s="24">
        <f>STDEV(G15,K15,F15)</f>
        <v>4.0407261796877619E-2</v>
      </c>
      <c r="R15" s="2">
        <f>(4-2*P15)/(1+P15)</f>
        <v>0.40903559409144225</v>
      </c>
      <c r="S15" s="2">
        <f t="shared" si="5"/>
        <v>2.7107629295428971E-2</v>
      </c>
    </row>
    <row r="16" spans="1:19">
      <c r="A16" s="16"/>
      <c r="B16" s="16"/>
      <c r="C16" s="17"/>
      <c r="D16" s="17"/>
      <c r="E16" s="17"/>
      <c r="F16" s="18"/>
      <c r="G16" s="18"/>
    </row>
    <row r="17" spans="1:11">
      <c r="B17" s="1" t="s">
        <v>7</v>
      </c>
      <c r="C17" s="19"/>
      <c r="D17" s="19">
        <v>0.128</v>
      </c>
      <c r="E17" s="19">
        <v>0.129</v>
      </c>
      <c r="F17" s="12">
        <f t="shared" ref="F17:F20" si="6">D17/E17</f>
        <v>0.99224806201550386</v>
      </c>
      <c r="G17" s="12"/>
    </row>
    <row r="18" spans="1:11">
      <c r="A18" s="1" t="s">
        <v>14</v>
      </c>
      <c r="B18" s="1" t="s">
        <v>7</v>
      </c>
      <c r="C18" s="19"/>
      <c r="D18" s="19">
        <v>9.5600000000000004E-2</v>
      </c>
      <c r="E18" s="19">
        <v>0.15</v>
      </c>
      <c r="F18" s="12">
        <f t="shared" si="6"/>
        <v>0.63733333333333342</v>
      </c>
      <c r="G18" s="12"/>
    </row>
    <row r="19" spans="1:11">
      <c r="B19" s="1" t="s">
        <v>8</v>
      </c>
      <c r="C19" s="19"/>
      <c r="D19" s="19">
        <v>0.14000000000000001</v>
      </c>
      <c r="E19" s="19">
        <v>0.121</v>
      </c>
      <c r="F19" s="12">
        <f t="shared" si="6"/>
        <v>1.1570247933884299</v>
      </c>
      <c r="G19" s="12"/>
    </row>
    <row r="20" spans="1:11">
      <c r="B20" s="1" t="s">
        <v>9</v>
      </c>
      <c r="C20" s="19"/>
      <c r="D20" s="19">
        <v>0.16400000000000001</v>
      </c>
      <c r="E20" s="19">
        <v>0.125</v>
      </c>
      <c r="F20" s="12">
        <f t="shared" si="6"/>
        <v>1.3120000000000001</v>
      </c>
      <c r="G20" s="12"/>
    </row>
    <row r="21" spans="1:11">
      <c r="B21" s="1" t="s">
        <v>10</v>
      </c>
      <c r="C21" s="19"/>
      <c r="D21" s="19">
        <v>0.13200000000000001</v>
      </c>
      <c r="E21" s="19">
        <v>0.112</v>
      </c>
      <c r="F21" s="12">
        <f t="shared" ref="F21" si="7">D21/E21</f>
        <v>1.1785714285714286</v>
      </c>
      <c r="G21" s="12"/>
    </row>
    <row r="22" spans="1:11">
      <c r="J22" s="1" t="s">
        <v>21</v>
      </c>
      <c r="K22" s="1" t="s">
        <v>22</v>
      </c>
    </row>
    <row r="23" spans="1:11">
      <c r="B23" s="30">
        <v>1.7</v>
      </c>
      <c r="C23" s="30">
        <v>1.83</v>
      </c>
      <c r="D23" s="30">
        <v>1.74</v>
      </c>
      <c r="E23" s="30"/>
      <c r="F23" s="30">
        <f>(4-2*B23)/(1+B23)</f>
        <v>0.22222222222222224</v>
      </c>
      <c r="G23" s="30">
        <f t="shared" ref="G23:H23" si="8">(4-2*C23)/(1+C23)</f>
        <v>0.1201413427561837</v>
      </c>
      <c r="H23" s="30">
        <f t="shared" si="8"/>
        <v>0.18978102189781021</v>
      </c>
      <c r="I23" s="30"/>
      <c r="J23" s="2">
        <f>AVERAGE(F23:H23)</f>
        <v>0.17738152895873871</v>
      </c>
      <c r="K23" s="2">
        <f>STDEV(F23:H23)</f>
        <v>5.2157809166025526E-2</v>
      </c>
    </row>
    <row r="24" spans="1:11">
      <c r="B24" s="30">
        <v>1.42</v>
      </c>
      <c r="C24" s="30">
        <v>1.4</v>
      </c>
      <c r="D24" s="30">
        <v>1.47</v>
      </c>
      <c r="E24" s="30"/>
      <c r="F24" s="30">
        <f t="shared" ref="F24:F28" si="9">(4-2*B24)/(1+B24)</f>
        <v>0.47933884297520668</v>
      </c>
      <c r="G24" s="30">
        <f t="shared" ref="G24:G28" si="10">(4-2*C24)/(1+C24)</f>
        <v>0.50000000000000011</v>
      </c>
      <c r="H24" s="30">
        <f t="shared" ref="H24:I28" si="11">(4-2*D24)/(1+D24)</f>
        <v>0.42914979757085026</v>
      </c>
      <c r="I24" s="30"/>
      <c r="J24" s="2">
        <f t="shared" ref="J24:J28" si="12">AVERAGE(F24:H24)</f>
        <v>0.46949621351535237</v>
      </c>
      <c r="K24" s="2">
        <f t="shared" ref="K24:K28" si="13">STDEV(F24:H24)</f>
        <v>3.6436188220996341E-2</v>
      </c>
    </row>
    <row r="25" spans="1:11">
      <c r="B25" s="30">
        <v>1.38</v>
      </c>
      <c r="C25" s="30">
        <v>1.39</v>
      </c>
      <c r="D25" s="30">
        <v>1.5</v>
      </c>
      <c r="E25" s="30"/>
      <c r="F25" s="30">
        <f t="shared" si="9"/>
        <v>0.52100840336134469</v>
      </c>
      <c r="G25" s="30">
        <f t="shared" si="10"/>
        <v>0.51046025104602522</v>
      </c>
      <c r="H25" s="30">
        <f t="shared" si="11"/>
        <v>0.4</v>
      </c>
      <c r="I25" s="30"/>
      <c r="J25" s="2">
        <f t="shared" si="12"/>
        <v>0.47715621813578996</v>
      </c>
      <c r="K25" s="2">
        <f t="shared" si="13"/>
        <v>6.702706451188252E-2</v>
      </c>
    </row>
    <row r="26" spans="1:11">
      <c r="B26" s="30">
        <v>1.4</v>
      </c>
      <c r="C26" s="30">
        <v>1.31</v>
      </c>
      <c r="D26" s="30">
        <v>1.37</v>
      </c>
      <c r="E26" s="30"/>
      <c r="F26" s="30">
        <f t="shared" si="9"/>
        <v>0.50000000000000011</v>
      </c>
      <c r="G26" s="30">
        <f t="shared" si="10"/>
        <v>0.59740259740259738</v>
      </c>
      <c r="H26" s="30">
        <f t="shared" si="11"/>
        <v>0.531645569620253</v>
      </c>
      <c r="I26" s="30"/>
      <c r="J26" s="2">
        <f t="shared" si="12"/>
        <v>0.54301605567428346</v>
      </c>
      <c r="K26" s="2">
        <f t="shared" si="13"/>
        <v>4.9686843932994863E-2</v>
      </c>
    </row>
    <row r="27" spans="1:11">
      <c r="B27" s="30">
        <v>1.23</v>
      </c>
      <c r="C27" s="30">
        <v>1.37</v>
      </c>
      <c r="D27" s="30">
        <v>1.21</v>
      </c>
      <c r="E27" s="30">
        <v>1.18</v>
      </c>
      <c r="F27" s="30">
        <f t="shared" si="9"/>
        <v>0.6905829596412556</v>
      </c>
      <c r="G27" s="30">
        <f t="shared" si="10"/>
        <v>0.531645569620253</v>
      </c>
      <c r="H27" s="30">
        <f t="shared" si="11"/>
        <v>0.71493212669683259</v>
      </c>
      <c r="I27" s="30">
        <f t="shared" si="11"/>
        <v>0.75229357798165153</v>
      </c>
      <c r="J27" s="2">
        <f>AVERAGE(F27:I27)</f>
        <v>0.67236355848499829</v>
      </c>
      <c r="K27" s="2">
        <f t="shared" si="13"/>
        <v>9.9538885105247499E-2</v>
      </c>
    </row>
    <row r="28" spans="1:11">
      <c r="B28" s="30">
        <v>1.45</v>
      </c>
      <c r="C28" s="30">
        <v>1.53</v>
      </c>
      <c r="D28" s="30">
        <v>1.49</v>
      </c>
      <c r="E28" s="30"/>
      <c r="F28" s="30">
        <f t="shared" si="9"/>
        <v>0.44897959183673469</v>
      </c>
      <c r="G28" s="30">
        <f t="shared" si="10"/>
        <v>0.37154150197628455</v>
      </c>
      <c r="H28" s="30">
        <f t="shared" si="11"/>
        <v>0.40963855421686746</v>
      </c>
      <c r="I28" s="30"/>
      <c r="J28" s="2">
        <f t="shared" si="12"/>
        <v>0.4100532160099622</v>
      </c>
      <c r="K28" s="2">
        <f t="shared" si="13"/>
        <v>3.8720710202820106E-2</v>
      </c>
    </row>
    <row r="29" spans="1:11">
      <c r="B29" s="30"/>
      <c r="C29" s="30"/>
      <c r="D29" s="30"/>
      <c r="E29" s="30"/>
      <c r="F29" s="30"/>
      <c r="G29" s="30"/>
      <c r="H29" s="30"/>
      <c r="I29" s="30"/>
      <c r="J29" s="30"/>
    </row>
    <row r="30" spans="1:11">
      <c r="B30" s="30"/>
      <c r="C30" s="30"/>
      <c r="D30" s="30"/>
      <c r="E30" s="30"/>
      <c r="F30" s="30"/>
      <c r="G30" s="30"/>
      <c r="H30" s="30"/>
      <c r="I30" s="30"/>
      <c r="J30" s="30"/>
    </row>
    <row r="31" spans="1:11">
      <c r="B31" s="30"/>
      <c r="C31" s="30"/>
      <c r="D31" s="30"/>
      <c r="E31" s="30"/>
      <c r="F31" s="30"/>
      <c r="G31" s="30"/>
      <c r="H31" s="30"/>
      <c r="I31" s="30"/>
      <c r="J31" s="30"/>
    </row>
    <row r="32" spans="1:11">
      <c r="B32" s="30"/>
      <c r="C32" s="30"/>
      <c r="D32" s="30"/>
      <c r="E32" s="30"/>
      <c r="F32" s="30"/>
      <c r="G32" s="30"/>
      <c r="H32" s="30"/>
      <c r="I32" s="30"/>
      <c r="J32" s="30"/>
    </row>
    <row r="33" spans="2:10">
      <c r="B33" s="30"/>
      <c r="C33" s="30"/>
      <c r="D33" s="30"/>
      <c r="E33" s="30"/>
      <c r="F33" s="30"/>
      <c r="G33" s="30"/>
      <c r="H33" s="30"/>
      <c r="I33" s="30"/>
      <c r="J33" s="30"/>
    </row>
    <row r="34" spans="2:10">
      <c r="B34" s="30"/>
      <c r="C34" s="30"/>
      <c r="D34" s="30"/>
      <c r="E34" s="30"/>
      <c r="F34" s="30"/>
      <c r="G34" s="30"/>
      <c r="H34" s="30"/>
      <c r="I34" s="30"/>
      <c r="J34" s="30"/>
    </row>
    <row r="35" spans="2:10">
      <c r="B35" s="30"/>
      <c r="C35" s="30"/>
      <c r="D35" s="30"/>
      <c r="E35" s="30"/>
      <c r="F35" s="30"/>
      <c r="G35" s="30"/>
      <c r="H35" s="30"/>
      <c r="I35" s="30"/>
      <c r="J35" s="30"/>
    </row>
    <row r="36" spans="2:10">
      <c r="B36" s="30"/>
      <c r="C36" s="30"/>
      <c r="D36" s="30"/>
      <c r="E36" s="30"/>
      <c r="F36" s="30"/>
      <c r="G36" s="30"/>
      <c r="H36" s="30"/>
      <c r="I36" s="30"/>
      <c r="J36" s="30"/>
    </row>
    <row r="37" spans="2:10">
      <c r="B37" s="30"/>
      <c r="C37" s="30"/>
      <c r="D37" s="30"/>
      <c r="E37" s="30"/>
      <c r="F37" s="30"/>
      <c r="G37" s="30"/>
      <c r="H37" s="30"/>
      <c r="I37" s="30"/>
      <c r="J37" s="30"/>
    </row>
    <row r="38" spans="2:10">
      <c r="B38" s="30"/>
      <c r="C38" s="30"/>
      <c r="D38" s="30"/>
      <c r="E38" s="30"/>
      <c r="F38" s="30"/>
      <c r="G38" s="30"/>
      <c r="H38" s="30"/>
      <c r="I38" s="30"/>
      <c r="J38" s="30"/>
    </row>
    <row r="39" spans="2:10">
      <c r="B39" s="30"/>
      <c r="C39" s="30"/>
      <c r="D39" s="30"/>
      <c r="E39" s="30"/>
      <c r="F39" s="30"/>
      <c r="G39" s="30"/>
      <c r="H39" s="30"/>
      <c r="I39" s="30"/>
      <c r="J39" s="30"/>
    </row>
    <row r="40" spans="2:10">
      <c r="B40" s="30"/>
      <c r="C40" s="30"/>
      <c r="D40" s="30"/>
      <c r="E40" s="30"/>
      <c r="F40" s="30"/>
      <c r="G40" s="30"/>
      <c r="H40" s="30"/>
      <c r="I40" s="30"/>
      <c r="J40" s="30"/>
    </row>
    <row r="41" spans="2:10">
      <c r="B41" s="30"/>
      <c r="C41" s="30"/>
      <c r="D41" s="30"/>
      <c r="E41" s="30"/>
      <c r="F41" s="30"/>
      <c r="G41" s="30"/>
      <c r="H41" s="30"/>
      <c r="I41" s="30"/>
      <c r="J41" s="30"/>
    </row>
    <row r="42" spans="2:10">
      <c r="B42" s="30"/>
      <c r="C42" s="30"/>
      <c r="D42" s="30"/>
      <c r="E42" s="30"/>
      <c r="F42" s="30"/>
      <c r="G42" s="30"/>
      <c r="H42" s="30"/>
      <c r="I42" s="30"/>
      <c r="J42" s="30"/>
    </row>
    <row r="43" spans="2:10">
      <c r="B43" s="30"/>
      <c r="C43" s="30"/>
      <c r="D43" s="30"/>
      <c r="E43" s="30"/>
      <c r="F43" s="30"/>
      <c r="G43" s="30"/>
      <c r="H43" s="30"/>
      <c r="I43" s="30"/>
      <c r="J43" s="30"/>
    </row>
    <row r="44" spans="2:10">
      <c r="B44" s="30"/>
      <c r="C44" s="30"/>
      <c r="D44" s="30"/>
      <c r="E44" s="30"/>
      <c r="F44" s="30"/>
      <c r="G44" s="30"/>
      <c r="H44" s="30"/>
      <c r="I44" s="30"/>
      <c r="J44" s="30"/>
    </row>
    <row r="45" spans="2:10">
      <c r="B45" s="30"/>
      <c r="C45" s="30"/>
      <c r="D45" s="30"/>
      <c r="E45" s="30"/>
      <c r="F45" s="30"/>
      <c r="G45" s="30"/>
      <c r="H45" s="30"/>
      <c r="I45" s="30"/>
      <c r="J45" s="30"/>
    </row>
    <row r="46" spans="2:10">
      <c r="B46" s="30"/>
      <c r="C46" s="30"/>
      <c r="D46" s="30"/>
      <c r="E46" s="30"/>
      <c r="F46" s="30"/>
      <c r="G46" s="30"/>
      <c r="H46" s="30"/>
      <c r="I46" s="30"/>
      <c r="J46" s="30"/>
    </row>
  </sheetData>
  <mergeCells count="5">
    <mergeCell ref="A2:A7"/>
    <mergeCell ref="A9:A15"/>
    <mergeCell ref="C8:F8"/>
    <mergeCell ref="H8:K8"/>
    <mergeCell ref="L8:O8"/>
  </mergeCells>
  <phoneticPr fontId="5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4"/>
  <sheetViews>
    <sheetView zoomScale="70" zoomScaleNormal="70" workbookViewId="0">
      <selection activeCell="I49" sqref="I49"/>
    </sheetView>
  </sheetViews>
  <sheetFormatPr defaultRowHeight="14.25"/>
  <cols>
    <col min="3" max="6" width="8.75" style="23"/>
    <col min="7" max="7" width="10.5" bestFit="1" customWidth="1"/>
    <col min="8" max="10" width="8.75" style="23"/>
    <col min="11" max="11" width="14.375" style="32" bestFit="1" customWidth="1"/>
  </cols>
  <sheetData>
    <row r="1" spans="1:11" s="21" customFormat="1" ht="20.25">
      <c r="A1" s="38" t="s">
        <v>15</v>
      </c>
      <c r="B1" s="33" t="s">
        <v>0</v>
      </c>
      <c r="C1" s="22" t="s">
        <v>2</v>
      </c>
      <c r="D1" s="22" t="s">
        <v>1</v>
      </c>
      <c r="E1" s="22" t="s">
        <v>3</v>
      </c>
      <c r="F1" s="11" t="s">
        <v>4</v>
      </c>
      <c r="G1" s="11" t="s">
        <v>4</v>
      </c>
      <c r="H1" s="22" t="s">
        <v>2</v>
      </c>
      <c r="I1" s="22" t="s">
        <v>1</v>
      </c>
      <c r="J1" s="22" t="s">
        <v>3</v>
      </c>
      <c r="K1" s="31"/>
    </row>
    <row r="2" spans="1:11" s="21" customFormat="1" ht="20.25">
      <c r="A2" s="38"/>
      <c r="B2" s="33"/>
      <c r="C2" s="36" t="s">
        <v>16</v>
      </c>
      <c r="D2" s="36"/>
      <c r="E2" s="36"/>
      <c r="F2" s="36"/>
      <c r="G2" s="37" t="s">
        <v>17</v>
      </c>
      <c r="H2" s="37"/>
      <c r="I2" s="37"/>
      <c r="J2" s="37"/>
      <c r="K2" s="31"/>
    </row>
    <row r="3" spans="1:11" s="21" customFormat="1" ht="20.25">
      <c r="A3" s="34" t="s">
        <v>6</v>
      </c>
      <c r="B3" s="14">
        <v>4</v>
      </c>
      <c r="C3" s="19">
        <v>0.75900000000000001</v>
      </c>
      <c r="D3" s="19">
        <v>0.1487</v>
      </c>
      <c r="E3" s="19">
        <v>8.7800000000000003E-2</v>
      </c>
      <c r="F3" s="12">
        <f>D3/E3</f>
        <v>1.6936218678815489</v>
      </c>
      <c r="G3" s="24" t="e">
        <f t="shared" ref="G3:G6" si="0">I3/J3</f>
        <v>#DIV/0!</v>
      </c>
      <c r="H3" s="19"/>
      <c r="I3" s="19"/>
      <c r="J3" s="19"/>
      <c r="K3" s="31"/>
    </row>
    <row r="4" spans="1:11" s="21" customFormat="1" ht="20.25">
      <c r="A4" s="34"/>
      <c r="B4" s="9">
        <v>5</v>
      </c>
      <c r="C4" s="19">
        <v>0.76980000000000004</v>
      </c>
      <c r="D4" s="19">
        <v>0.13869999999999999</v>
      </c>
      <c r="E4" s="19">
        <v>8.5199999999999998E-2</v>
      </c>
      <c r="F4" s="12">
        <f t="shared" ref="F4:F6" si="1">D4/E4</f>
        <v>1.6279342723004695</v>
      </c>
      <c r="G4" s="24" t="e">
        <f t="shared" si="0"/>
        <v>#DIV/0!</v>
      </c>
      <c r="H4" s="19"/>
      <c r="I4" s="19"/>
      <c r="J4" s="19"/>
      <c r="K4" s="31"/>
    </row>
    <row r="5" spans="1:11" s="21" customFormat="1" ht="20.25">
      <c r="A5" s="34"/>
      <c r="B5" s="7">
        <v>6.3</v>
      </c>
      <c r="C5" s="26">
        <v>0.78259999999999996</v>
      </c>
      <c r="D5" s="26">
        <v>0.12509999999999999</v>
      </c>
      <c r="E5" s="26">
        <v>8.6400000000000005E-2</v>
      </c>
      <c r="F5" s="12">
        <f t="shared" si="1"/>
        <v>1.4479166666666665</v>
      </c>
      <c r="G5" s="24" t="e">
        <f t="shared" si="0"/>
        <v>#DIV/0!</v>
      </c>
      <c r="H5" s="19"/>
      <c r="I5" s="19"/>
      <c r="J5" s="19"/>
      <c r="K5" s="31"/>
    </row>
    <row r="6" spans="1:11" s="21" customFormat="1" ht="20.25">
      <c r="A6" s="34"/>
      <c r="B6" s="15">
        <v>9.3000000000000007</v>
      </c>
      <c r="C6" s="19">
        <v>0.76380000000000003</v>
      </c>
      <c r="D6" s="19">
        <v>0.14330000000000001</v>
      </c>
      <c r="E6" s="19">
        <v>8.5900000000000004E-2</v>
      </c>
      <c r="F6" s="12">
        <f t="shared" si="1"/>
        <v>1.6682188591385332</v>
      </c>
      <c r="G6" s="24" t="e">
        <f t="shared" si="0"/>
        <v>#DIV/0!</v>
      </c>
      <c r="H6" s="19"/>
      <c r="I6" s="19"/>
      <c r="J6" s="19"/>
      <c r="K6" s="31"/>
    </row>
    <row r="7" spans="1:11" s="21" customFormat="1" ht="20.25">
      <c r="A7" s="34"/>
      <c r="B7" s="13">
        <v>10.3</v>
      </c>
      <c r="C7" s="19">
        <v>0.76980000000000004</v>
      </c>
      <c r="D7" s="19">
        <v>0.13689999999999999</v>
      </c>
      <c r="E7" s="19">
        <v>8.7599999999999997E-2</v>
      </c>
      <c r="F7" s="12">
        <f>D7/E7</f>
        <v>1.5627853881278539</v>
      </c>
      <c r="G7" s="24" t="e">
        <f>I7/J7</f>
        <v>#DIV/0!</v>
      </c>
      <c r="H7" s="19"/>
      <c r="I7" s="19"/>
      <c r="J7" s="19"/>
      <c r="K7" s="31"/>
    </row>
    <row r="8" spans="1:11" s="21" customFormat="1" ht="20.25">
      <c r="A8" s="34"/>
      <c r="B8" s="8">
        <v>11.3</v>
      </c>
      <c r="C8" s="19">
        <v>0.77859999999999996</v>
      </c>
      <c r="D8" s="19">
        <v>0.12609999999999999</v>
      </c>
      <c r="E8" s="19">
        <v>8.9200000000000002E-2</v>
      </c>
      <c r="F8" s="12">
        <f>D8/E8</f>
        <v>1.413677130044843</v>
      </c>
      <c r="G8" s="24" t="e">
        <f>I8/J8</f>
        <v>#DIV/0!</v>
      </c>
      <c r="H8" s="19"/>
      <c r="I8" s="19"/>
      <c r="J8" s="19"/>
      <c r="K8" s="31"/>
    </row>
    <row r="9" spans="1:11" s="21" customFormat="1" ht="20.25">
      <c r="A9" s="34"/>
      <c r="B9" s="6">
        <v>12.5</v>
      </c>
      <c r="C9" s="27">
        <v>0.77239999999999998</v>
      </c>
      <c r="D9" s="27">
        <v>0.13819999999999999</v>
      </c>
      <c r="E9" s="27">
        <v>8.4199999999999997E-2</v>
      </c>
      <c r="F9" s="12">
        <f>D9/E9</f>
        <v>1.6413301662707838</v>
      </c>
      <c r="G9" s="24" t="e">
        <f>I9/J9</f>
        <v>#DIV/0!</v>
      </c>
      <c r="H9" s="19"/>
      <c r="I9" s="19"/>
      <c r="J9" s="19"/>
      <c r="K9" s="31"/>
    </row>
    <row r="10" spans="1:11" s="21" customFormat="1" ht="20.25">
      <c r="A10" s="38" t="s">
        <v>18</v>
      </c>
      <c r="B10" s="33" t="s">
        <v>0</v>
      </c>
      <c r="C10" s="22" t="s">
        <v>2</v>
      </c>
      <c r="D10" s="22" t="s">
        <v>1</v>
      </c>
      <c r="E10" s="22" t="s">
        <v>3</v>
      </c>
      <c r="F10" s="11" t="s">
        <v>4</v>
      </c>
      <c r="G10" s="11" t="s">
        <v>4</v>
      </c>
      <c r="H10" s="22" t="s">
        <v>2</v>
      </c>
      <c r="I10" s="22" t="s">
        <v>1</v>
      </c>
      <c r="J10" s="22" t="s">
        <v>3</v>
      </c>
      <c r="K10" s="31"/>
    </row>
    <row r="11" spans="1:11" s="21" customFormat="1" ht="20.25">
      <c r="A11" s="38"/>
      <c r="B11" s="33"/>
      <c r="C11" s="36" t="s">
        <v>16</v>
      </c>
      <c r="D11" s="36"/>
      <c r="E11" s="36"/>
      <c r="F11" s="36"/>
      <c r="G11" s="37" t="s">
        <v>17</v>
      </c>
      <c r="H11" s="37"/>
      <c r="I11" s="37"/>
      <c r="J11" s="37"/>
      <c r="K11" s="31"/>
    </row>
    <row r="12" spans="1:11" s="21" customFormat="1" ht="20.25">
      <c r="A12" s="34" t="s">
        <v>6</v>
      </c>
      <c r="B12" s="14">
        <v>4</v>
      </c>
      <c r="C12" s="19">
        <v>0.77969999999999995</v>
      </c>
      <c r="D12" s="19">
        <v>0.1201</v>
      </c>
      <c r="E12" s="19">
        <v>8.7800000000000003E-2</v>
      </c>
      <c r="F12" s="12">
        <f>D12/E12</f>
        <v>1.367881548974943</v>
      </c>
      <c r="G12" s="24">
        <f t="shared" ref="G12:G15" si="2">I12/J12</f>
        <v>1.1522359657469077</v>
      </c>
      <c r="H12" s="19">
        <v>0.76370000000000005</v>
      </c>
      <c r="I12" s="19">
        <v>0.1211</v>
      </c>
      <c r="J12" s="19">
        <v>0.1051</v>
      </c>
      <c r="K12" s="31"/>
    </row>
    <row r="13" spans="1:11" s="21" customFormat="1" ht="20.25">
      <c r="A13" s="34"/>
      <c r="B13" s="9">
        <v>5</v>
      </c>
      <c r="C13" s="19">
        <v>0.77800000000000002</v>
      </c>
      <c r="D13" s="19">
        <v>0.13039999999999999</v>
      </c>
      <c r="E13" s="19">
        <v>9.1600000000000001E-2</v>
      </c>
      <c r="F13" s="12">
        <f t="shared" ref="F13:F15" si="3">D13/E13</f>
        <v>1.4235807860262006</v>
      </c>
      <c r="G13" s="24">
        <f t="shared" si="2"/>
        <v>1.1125</v>
      </c>
      <c r="H13" s="19">
        <v>0.76339999999999997</v>
      </c>
      <c r="I13" s="19">
        <v>0.1246</v>
      </c>
      <c r="J13" s="19">
        <v>0.112</v>
      </c>
      <c r="K13" s="31" t="s">
        <v>26</v>
      </c>
    </row>
    <row r="14" spans="1:11" s="21" customFormat="1" ht="20.25">
      <c r="A14" s="34"/>
      <c r="B14" s="7">
        <v>6.3</v>
      </c>
      <c r="C14" s="19">
        <v>0.77159999999999995</v>
      </c>
      <c r="D14" s="19">
        <v>0.12709999999999999</v>
      </c>
      <c r="E14" s="19">
        <v>9.74E-2</v>
      </c>
      <c r="F14" s="12">
        <f t="shared" si="3"/>
        <v>1.3049281314168377</v>
      </c>
      <c r="G14" s="24">
        <f t="shared" si="2"/>
        <v>1.1953195319531953</v>
      </c>
      <c r="H14" s="19">
        <v>0.75409999999999999</v>
      </c>
      <c r="I14" s="19">
        <v>0.1328</v>
      </c>
      <c r="J14" s="19">
        <v>0.1111</v>
      </c>
      <c r="K14" s="31"/>
    </row>
    <row r="15" spans="1:11" s="21" customFormat="1" ht="20.25">
      <c r="A15" s="34"/>
      <c r="B15" s="15">
        <v>9.3000000000000007</v>
      </c>
      <c r="C15" s="26">
        <v>0.77610000000000001</v>
      </c>
      <c r="D15" s="26">
        <v>0.12180000000000001</v>
      </c>
      <c r="E15" s="26">
        <v>9.8699999999999996E-2</v>
      </c>
      <c r="F15" s="12">
        <f t="shared" si="3"/>
        <v>1.2340425531914894</v>
      </c>
      <c r="G15" s="24">
        <f t="shared" si="2"/>
        <v>1.0851063829787233</v>
      </c>
      <c r="H15" s="19">
        <v>0.76149999999999995</v>
      </c>
      <c r="I15" s="19">
        <v>0.12239999999999999</v>
      </c>
      <c r="J15" s="19">
        <v>0.1128</v>
      </c>
      <c r="K15" s="31" t="s">
        <v>31</v>
      </c>
    </row>
    <row r="16" spans="1:11" s="21" customFormat="1" ht="20.25">
      <c r="A16" s="34"/>
      <c r="B16" s="13">
        <v>10.3</v>
      </c>
      <c r="C16" s="19">
        <v>0.77459999999999996</v>
      </c>
      <c r="D16" s="19">
        <v>0.1226</v>
      </c>
      <c r="E16" s="19">
        <v>8.8999999999999996E-2</v>
      </c>
      <c r="F16" s="12">
        <f>D16/E16</f>
        <v>1.3775280898876405</v>
      </c>
      <c r="G16" s="24">
        <f>I16/J16</f>
        <v>1.1609421000981355</v>
      </c>
      <c r="H16" s="19">
        <v>0.77129999999999999</v>
      </c>
      <c r="I16" s="19">
        <v>0.1183</v>
      </c>
      <c r="J16" s="19">
        <v>0.1019</v>
      </c>
      <c r="K16" s="31" t="s">
        <v>29</v>
      </c>
    </row>
    <row r="17" spans="1:11" s="21" customFormat="1" ht="20.25">
      <c r="A17" s="34"/>
      <c r="B17" s="8">
        <v>11.3</v>
      </c>
      <c r="C17" s="19">
        <v>0.7712</v>
      </c>
      <c r="D17" s="19">
        <v>0.12790000000000001</v>
      </c>
      <c r="E17" s="19">
        <v>9.3200000000000005E-2</v>
      </c>
      <c r="F17" s="12">
        <f>D17/E17</f>
        <v>1.3723175965665237</v>
      </c>
      <c r="G17" s="24">
        <f>I17/J17</f>
        <v>1.1450236966824645</v>
      </c>
      <c r="H17" s="19">
        <v>0.76790000000000003</v>
      </c>
      <c r="I17" s="19">
        <v>0.1208</v>
      </c>
      <c r="J17" s="19">
        <v>0.1055</v>
      </c>
      <c r="K17" s="31" t="s">
        <v>30</v>
      </c>
    </row>
    <row r="18" spans="1:11" s="21" customFormat="1" ht="20.25">
      <c r="A18" s="34"/>
      <c r="B18" s="6">
        <v>12.5</v>
      </c>
      <c r="C18" s="26">
        <v>0.78090000000000004</v>
      </c>
      <c r="D18" s="26">
        <v>0.12709999999999999</v>
      </c>
      <c r="E18" s="26">
        <v>8.77E-2</v>
      </c>
      <c r="F18" s="12">
        <f>D18/E18</f>
        <v>1.4492588369441275</v>
      </c>
      <c r="G18" s="24">
        <f>I18/J18</f>
        <v>1.1940451745379876</v>
      </c>
      <c r="H18" s="19">
        <v>0.78290000000000004</v>
      </c>
      <c r="I18" s="19">
        <v>0.1163</v>
      </c>
      <c r="J18" s="19">
        <v>9.74E-2</v>
      </c>
      <c r="K18" s="31" t="s">
        <v>32</v>
      </c>
    </row>
    <row r="19" spans="1:11" s="21" customFormat="1" ht="20.25">
      <c r="A19" s="38" t="s">
        <v>19</v>
      </c>
      <c r="B19" s="33" t="s">
        <v>0</v>
      </c>
      <c r="C19" s="22" t="s">
        <v>2</v>
      </c>
      <c r="D19" s="22" t="s">
        <v>1</v>
      </c>
      <c r="E19" s="22" t="s">
        <v>3</v>
      </c>
      <c r="F19" s="11" t="s">
        <v>4</v>
      </c>
      <c r="G19" s="11" t="s">
        <v>4</v>
      </c>
      <c r="H19" s="22" t="s">
        <v>2</v>
      </c>
      <c r="I19" s="22" t="s">
        <v>1</v>
      </c>
      <c r="J19" s="22" t="s">
        <v>3</v>
      </c>
      <c r="K19" s="31"/>
    </row>
    <row r="20" spans="1:11" s="21" customFormat="1" ht="20.25">
      <c r="A20" s="38"/>
      <c r="B20" s="33"/>
      <c r="C20" s="36" t="s">
        <v>16</v>
      </c>
      <c r="D20" s="36"/>
      <c r="E20" s="36"/>
      <c r="F20" s="36"/>
      <c r="G20" s="37" t="s">
        <v>17</v>
      </c>
      <c r="H20" s="37"/>
      <c r="I20" s="37"/>
      <c r="J20" s="37"/>
      <c r="K20" s="31"/>
    </row>
    <row r="21" spans="1:11" s="21" customFormat="1" ht="20.25">
      <c r="A21" s="34" t="s">
        <v>6</v>
      </c>
      <c r="B21" s="14">
        <v>4</v>
      </c>
      <c r="C21" s="26">
        <v>0.76890000000000003</v>
      </c>
      <c r="D21" s="26">
        <v>0.14949999999999999</v>
      </c>
      <c r="E21" s="26">
        <v>8.1600000000000006E-2</v>
      </c>
      <c r="F21" s="12">
        <f>D21/E21</f>
        <v>1.8321078431372546</v>
      </c>
      <c r="G21" s="24">
        <f t="shared" ref="G21:G24" si="4">I21/J21</f>
        <v>1.3920398009950248</v>
      </c>
      <c r="H21" s="19">
        <v>0.75960000000000005</v>
      </c>
      <c r="I21" s="19">
        <v>0.1399</v>
      </c>
      <c r="J21" s="19">
        <v>0.10050000000000001</v>
      </c>
      <c r="K21" s="31" t="s">
        <v>24</v>
      </c>
    </row>
    <row r="22" spans="1:11" s="21" customFormat="1" ht="20.25">
      <c r="A22" s="34"/>
      <c r="B22" s="9">
        <v>5</v>
      </c>
      <c r="C22" s="19">
        <v>0.77939999999999998</v>
      </c>
      <c r="D22" s="19">
        <v>0.1288</v>
      </c>
      <c r="E22" s="19">
        <v>9.1800000000000007E-2</v>
      </c>
      <c r="F22" s="12">
        <f t="shared" ref="F22:F24" si="5">D22/E22</f>
        <v>1.4030501089324618</v>
      </c>
      <c r="G22" s="24">
        <f t="shared" si="4"/>
        <v>1.0976525821596246</v>
      </c>
      <c r="H22" s="19">
        <v>0.77659999999999996</v>
      </c>
      <c r="I22" s="19">
        <v>0.1169</v>
      </c>
      <c r="J22" s="19">
        <v>0.1065</v>
      </c>
      <c r="K22" s="31" t="s">
        <v>27</v>
      </c>
    </row>
    <row r="23" spans="1:11" s="21" customFormat="1" ht="20.25">
      <c r="A23" s="34"/>
      <c r="B23" s="7">
        <v>6.3</v>
      </c>
      <c r="C23" s="19">
        <v>0.74099999999999999</v>
      </c>
      <c r="D23" s="19">
        <v>0.16769999999999999</v>
      </c>
      <c r="E23" s="19">
        <v>9.1300000000000006E-2</v>
      </c>
      <c r="F23" s="12">
        <f t="shared" si="5"/>
        <v>1.8368017524644029</v>
      </c>
      <c r="G23" s="24">
        <f t="shared" si="4"/>
        <v>1.3894273127753305</v>
      </c>
      <c r="H23" s="19">
        <v>0.7288</v>
      </c>
      <c r="I23" s="19">
        <v>0.15770000000000001</v>
      </c>
      <c r="J23" s="19">
        <v>0.1135</v>
      </c>
      <c r="K23" s="31" t="s">
        <v>23</v>
      </c>
    </row>
    <row r="24" spans="1:11" s="21" customFormat="1" ht="20.25">
      <c r="A24" s="34"/>
      <c r="B24" s="15">
        <v>9.3000000000000007</v>
      </c>
      <c r="C24" s="19">
        <v>0.74509999999999998</v>
      </c>
      <c r="D24" s="19">
        <v>0.16120000000000001</v>
      </c>
      <c r="E24" s="19">
        <v>9.3700000000000006E-2</v>
      </c>
      <c r="F24" s="12">
        <f t="shared" si="5"/>
        <v>1.720384204909285</v>
      </c>
      <c r="G24" s="24">
        <f t="shared" si="4"/>
        <v>1.3231871083258728</v>
      </c>
      <c r="H24" s="19">
        <v>0.74060000000000004</v>
      </c>
      <c r="I24" s="19">
        <v>0.14779999999999999</v>
      </c>
      <c r="J24" s="19">
        <v>0.11169999999999999</v>
      </c>
      <c r="K24" s="31" t="s">
        <v>25</v>
      </c>
    </row>
    <row r="25" spans="1:11" s="21" customFormat="1" ht="20.25">
      <c r="A25" s="34"/>
      <c r="B25" s="13">
        <v>10.3</v>
      </c>
      <c r="C25" s="19">
        <v>0.73750000000000004</v>
      </c>
      <c r="D25" s="19">
        <v>0.17</v>
      </c>
      <c r="E25" s="19">
        <v>9.2499999999999999E-2</v>
      </c>
      <c r="F25" s="12">
        <f>D25/E25</f>
        <v>1.8378378378378379</v>
      </c>
      <c r="G25" s="24">
        <f>I25/J25</f>
        <v>1.3935144609991237</v>
      </c>
      <c r="H25" s="19">
        <v>0.7268</v>
      </c>
      <c r="I25" s="19">
        <v>0.159</v>
      </c>
      <c r="J25" s="19">
        <v>0.11409999999999999</v>
      </c>
      <c r="K25" s="31"/>
    </row>
    <row r="26" spans="1:11" s="21" customFormat="1" ht="20.25">
      <c r="A26" s="34"/>
      <c r="B26" s="6">
        <v>12.5</v>
      </c>
      <c r="C26" s="19">
        <v>0.75449999999999995</v>
      </c>
      <c r="D26" s="19">
        <v>0.16569999999999999</v>
      </c>
      <c r="E26" s="19">
        <v>7.9799999999999996E-2</v>
      </c>
      <c r="F26" s="12">
        <f>D26/E26</f>
        <v>2.0764411027568923</v>
      </c>
      <c r="G26" s="24">
        <f>I26/J26</f>
        <v>1.4926108374384235</v>
      </c>
      <c r="H26" s="19">
        <v>0.747</v>
      </c>
      <c r="I26" s="19">
        <v>0.1515</v>
      </c>
      <c r="J26" s="19">
        <v>0.10150000000000001</v>
      </c>
      <c r="K26" s="31"/>
    </row>
    <row r="27" spans="1:11" s="21" customFormat="1" ht="20.25">
      <c r="A27" s="38" t="s">
        <v>20</v>
      </c>
      <c r="B27" s="33" t="s">
        <v>0</v>
      </c>
      <c r="C27" s="22" t="s">
        <v>2</v>
      </c>
      <c r="D27" s="22" t="s">
        <v>1</v>
      </c>
      <c r="E27" s="22" t="s">
        <v>3</v>
      </c>
      <c r="F27" s="11" t="s">
        <v>4</v>
      </c>
      <c r="G27" s="11" t="s">
        <v>4</v>
      </c>
      <c r="H27" s="22" t="s">
        <v>2</v>
      </c>
      <c r="I27" s="22" t="s">
        <v>1</v>
      </c>
      <c r="J27" s="22" t="s">
        <v>3</v>
      </c>
      <c r="K27" s="31"/>
    </row>
    <row r="28" spans="1:11" s="21" customFormat="1" ht="20.25">
      <c r="A28" s="38"/>
      <c r="B28" s="33"/>
      <c r="C28" s="36" t="s">
        <v>16</v>
      </c>
      <c r="D28" s="36"/>
      <c r="E28" s="36"/>
      <c r="F28" s="36"/>
      <c r="G28" s="37" t="s">
        <v>17</v>
      </c>
      <c r="H28" s="37"/>
      <c r="I28" s="37"/>
      <c r="J28" s="37"/>
      <c r="K28" s="31"/>
    </row>
    <row r="29" spans="1:11" s="21" customFormat="1" ht="20.25">
      <c r="A29" s="34" t="s">
        <v>6</v>
      </c>
      <c r="B29" s="14">
        <v>4</v>
      </c>
      <c r="C29" s="19">
        <v>0.80969999999999998</v>
      </c>
      <c r="D29" s="19">
        <v>0.1133</v>
      </c>
      <c r="E29" s="19">
        <v>5.5500000000000001E-2</v>
      </c>
      <c r="F29" s="12">
        <f>D29/E29</f>
        <v>2.0414414414414415</v>
      </c>
      <c r="G29" s="24">
        <f t="shared" ref="G29:G32" si="6">I29/J29</f>
        <v>1.728055077452668</v>
      </c>
      <c r="H29" s="19">
        <v>0.82709999999999995</v>
      </c>
      <c r="I29" s="19">
        <v>0.1004</v>
      </c>
      <c r="J29" s="19">
        <v>5.8099999999999999E-2</v>
      </c>
      <c r="K29" s="31"/>
    </row>
    <row r="30" spans="1:11" s="21" customFormat="1" ht="20.25">
      <c r="A30" s="34"/>
      <c r="B30" s="9">
        <v>5</v>
      </c>
      <c r="C30" s="26">
        <v>0.80759999999999998</v>
      </c>
      <c r="D30" s="26">
        <v>0.1103</v>
      </c>
      <c r="E30" s="26">
        <v>7.4999999999999997E-2</v>
      </c>
      <c r="F30" s="12">
        <f t="shared" ref="F30:F32" si="7">D30/E30</f>
        <v>1.4706666666666666</v>
      </c>
      <c r="G30" s="24">
        <f t="shared" si="6"/>
        <v>1.3209242618741979</v>
      </c>
      <c r="H30" s="19">
        <v>0.81310000000000004</v>
      </c>
      <c r="I30" s="19">
        <v>0.10290000000000001</v>
      </c>
      <c r="J30" s="19">
        <v>7.7899999999999997E-2</v>
      </c>
      <c r="K30" s="31" t="s">
        <v>28</v>
      </c>
    </row>
    <row r="31" spans="1:11" s="21" customFormat="1" ht="20.25">
      <c r="A31" s="34"/>
      <c r="B31" s="7">
        <v>6.3</v>
      </c>
      <c r="C31" s="19">
        <v>0.80369999999999997</v>
      </c>
      <c r="D31" s="19">
        <v>0.1116</v>
      </c>
      <c r="E31" s="19">
        <v>6.2600000000000003E-2</v>
      </c>
      <c r="F31" s="12">
        <f t="shared" si="7"/>
        <v>1.7827476038338659</v>
      </c>
      <c r="G31" s="24">
        <f t="shared" si="6"/>
        <v>1.4956268221574345</v>
      </c>
      <c r="H31" s="19">
        <v>0.81310000000000004</v>
      </c>
      <c r="I31" s="19">
        <v>0.1026</v>
      </c>
      <c r="J31" s="19">
        <v>6.8599999999999994E-2</v>
      </c>
      <c r="K31" s="31"/>
    </row>
    <row r="32" spans="1:11" s="21" customFormat="1" ht="20.25">
      <c r="A32" s="34"/>
      <c r="B32" s="15">
        <v>9.3000000000000007</v>
      </c>
      <c r="C32" s="26">
        <v>0.79559999999999997</v>
      </c>
      <c r="D32" s="26">
        <v>0.11459999999999999</v>
      </c>
      <c r="E32" s="26">
        <v>8.3699999999999997E-2</v>
      </c>
      <c r="F32" s="12">
        <f t="shared" si="7"/>
        <v>1.3691756272401434</v>
      </c>
      <c r="G32" s="24">
        <f t="shared" si="6"/>
        <v>1.1377183967112026</v>
      </c>
      <c r="H32" s="19">
        <v>0.78700000000000003</v>
      </c>
      <c r="I32" s="19">
        <v>0.11070000000000001</v>
      </c>
      <c r="J32" s="19">
        <v>9.7299999999999998E-2</v>
      </c>
      <c r="K32" s="31"/>
    </row>
    <row r="33" spans="1:11" s="21" customFormat="1" ht="20.25">
      <c r="A33" s="34"/>
      <c r="B33" s="13">
        <v>10.3</v>
      </c>
      <c r="C33" s="19">
        <v>0.80300000000000005</v>
      </c>
      <c r="D33" s="19">
        <v>0.1137</v>
      </c>
      <c r="E33" s="19">
        <v>8.3299999999999999E-2</v>
      </c>
      <c r="F33" s="12">
        <f>D33/E33</f>
        <v>1.3649459783913565</v>
      </c>
      <c r="G33" s="24">
        <f>I33/J33</f>
        <v>1.1706008583690988</v>
      </c>
      <c r="H33" s="19">
        <v>0.79849999999999999</v>
      </c>
      <c r="I33" s="19">
        <v>0.1091</v>
      </c>
      <c r="J33" s="19">
        <v>9.3200000000000005E-2</v>
      </c>
      <c r="K33" s="31"/>
    </row>
    <row r="34" spans="1:11" s="21" customFormat="1" ht="20.25">
      <c r="A34" s="34"/>
      <c r="B34" s="6">
        <v>12.5</v>
      </c>
      <c r="C34" s="19">
        <v>0.79320000000000002</v>
      </c>
      <c r="D34" s="19">
        <v>0.1133</v>
      </c>
      <c r="E34" s="19">
        <v>9.35E-2</v>
      </c>
      <c r="F34" s="12">
        <f>D34/E34</f>
        <v>1.2117647058823529</v>
      </c>
      <c r="G34" s="24">
        <f>I34/J34</f>
        <v>0.99723756906077343</v>
      </c>
      <c r="H34" s="19">
        <v>0.78310000000000002</v>
      </c>
      <c r="I34" s="19">
        <v>0.10829999999999999</v>
      </c>
      <c r="J34" s="19">
        <v>0.1086</v>
      </c>
      <c r="K34" s="31"/>
    </row>
  </sheetData>
  <mergeCells count="20">
    <mergeCell ref="A27:A28"/>
    <mergeCell ref="B27:B28"/>
    <mergeCell ref="C28:F28"/>
    <mergeCell ref="G28:J28"/>
    <mergeCell ref="A29:A34"/>
    <mergeCell ref="A19:A20"/>
    <mergeCell ref="B19:B20"/>
    <mergeCell ref="C20:F20"/>
    <mergeCell ref="G20:J20"/>
    <mergeCell ref="A21:A26"/>
    <mergeCell ref="A1:A2"/>
    <mergeCell ref="B1:B2"/>
    <mergeCell ref="G2:J2"/>
    <mergeCell ref="A3:A9"/>
    <mergeCell ref="C2:F2"/>
    <mergeCell ref="A12:A18"/>
    <mergeCell ref="C11:F11"/>
    <mergeCell ref="G11:J11"/>
    <mergeCell ref="A10:A11"/>
    <mergeCell ref="B10:B11"/>
  </mergeCells>
  <phoneticPr fontId="5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Final</vt:lpstr>
      <vt:lpstr>Origin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Bruce</dc:creator>
  <cp:lastModifiedBy>Elfa</cp:lastModifiedBy>
  <dcterms:created xsi:type="dcterms:W3CDTF">2018-12-07T11:06:52Z</dcterms:created>
  <dcterms:modified xsi:type="dcterms:W3CDTF">2021-08-26T04:23:43Z</dcterms:modified>
</cp:coreProperties>
</file>