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filterPrivacy="1"/>
  <xr:revisionPtr revIDLastSave="0" documentId="13_ncr:1_{951569CF-6E68-4DE2-91D1-99F94F773568}" xr6:coauthVersionLast="47" xr6:coauthVersionMax="47" xr10:uidLastSave="{00000000-0000-0000-0000-000000000000}"/>
  <bookViews>
    <workbookView xWindow="870" yWindow="-110" windowWidth="18440" windowHeight="110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8" i="1" l="1"/>
  <c r="C20" i="1"/>
  <c r="D24" i="1"/>
  <c r="D33" i="1" s="1"/>
  <c r="B28" i="1"/>
  <c r="C28" i="1"/>
  <c r="D28" i="1"/>
  <c r="E28" i="1"/>
  <c r="B29" i="1"/>
  <c r="C29" i="1"/>
  <c r="D29" i="1"/>
  <c r="E29" i="1"/>
  <c r="B30" i="1"/>
  <c r="C30" i="1"/>
  <c r="D30" i="1"/>
  <c r="E30" i="1"/>
  <c r="B31" i="1"/>
  <c r="C31" i="1"/>
  <c r="D31" i="1"/>
  <c r="E31" i="1"/>
  <c r="B32" i="1"/>
  <c r="C32" i="1"/>
  <c r="D32" i="1"/>
  <c r="E32" i="1"/>
  <c r="B33" i="1"/>
  <c r="C33" i="1"/>
  <c r="E33" i="1"/>
  <c r="D40" i="1"/>
  <c r="B45" i="1"/>
  <c r="B46" i="1"/>
  <c r="B47" i="1"/>
  <c r="D47" i="1"/>
  <c r="C53" i="1"/>
  <c r="D53" i="1"/>
  <c r="E53" i="1"/>
  <c r="E64" i="1" s="1"/>
  <c r="F53" i="1"/>
  <c r="G53" i="1"/>
  <c r="H53" i="1"/>
  <c r="I53" i="1"/>
  <c r="J53" i="1"/>
  <c r="J64" i="1" s="1"/>
  <c r="K53" i="1"/>
  <c r="L53" i="1"/>
  <c r="M53" i="1"/>
  <c r="M64" i="1" s="1"/>
  <c r="C58" i="1"/>
  <c r="D58" i="1"/>
  <c r="E58" i="1"/>
  <c r="F58" i="1"/>
  <c r="F65" i="1" s="1"/>
  <c r="G58" i="1"/>
  <c r="H58" i="1"/>
  <c r="I58" i="1"/>
  <c r="J58" i="1"/>
  <c r="J65" i="1" s="1"/>
  <c r="K58" i="1"/>
  <c r="L58" i="1"/>
  <c r="M58" i="1"/>
  <c r="C62" i="1"/>
  <c r="C65" i="1" s="1"/>
  <c r="C67" i="1" s="1"/>
  <c r="D62" i="1"/>
  <c r="E62" i="1"/>
  <c r="F62" i="1"/>
  <c r="G62" i="1"/>
  <c r="G64" i="1" s="1"/>
  <c r="H62" i="1"/>
  <c r="I62" i="1"/>
  <c r="J62" i="1"/>
  <c r="K62" i="1"/>
  <c r="K64" i="1" s="1"/>
  <c r="L62" i="1"/>
  <c r="M62" i="1"/>
  <c r="F64" i="1"/>
  <c r="I64" i="1"/>
  <c r="E75" i="1" s="1"/>
  <c r="E65" i="1"/>
  <c r="I65" i="1"/>
  <c r="M65" i="1"/>
  <c r="D71" i="1"/>
  <c r="E71" i="1"/>
  <c r="F71" i="1"/>
  <c r="G71" i="1"/>
  <c r="H71" i="1"/>
  <c r="I71" i="1"/>
  <c r="J71" i="1"/>
  <c r="K71" i="1"/>
  <c r="L71" i="1"/>
  <c r="M71" i="1"/>
  <c r="D72" i="1"/>
  <c r="E72" i="1"/>
  <c r="F72" i="1"/>
  <c r="G72" i="1"/>
  <c r="H72" i="1"/>
  <c r="I72" i="1"/>
  <c r="J72" i="1"/>
  <c r="K72" i="1"/>
  <c r="L72" i="1"/>
  <c r="M72" i="1"/>
  <c r="C76" i="1"/>
  <c r="C70" i="1" s="1"/>
  <c r="C72" i="1" s="1"/>
  <c r="C83" i="1"/>
  <c r="C90" i="1"/>
  <c r="D90" i="1"/>
  <c r="E90" i="1"/>
  <c r="F90" i="1"/>
  <c r="G90" i="1"/>
  <c r="H90" i="1"/>
  <c r="I90" i="1"/>
  <c r="J90" i="1"/>
  <c r="K90" i="1"/>
  <c r="L90" i="1"/>
  <c r="C94" i="1"/>
  <c r="D94" i="1"/>
  <c r="E94" i="1"/>
  <c r="E103" i="1" s="1"/>
  <c r="F94" i="1"/>
  <c r="F103" i="1" s="1"/>
  <c r="G94" i="1"/>
  <c r="H94" i="1"/>
  <c r="I94" i="1"/>
  <c r="I103" i="1" s="1"/>
  <c r="J94" i="1"/>
  <c r="J103" i="1" s="1"/>
  <c r="K94" i="1"/>
  <c r="L94" i="1"/>
  <c r="C99" i="1"/>
  <c r="C103" i="1" s="1"/>
  <c r="D99" i="1"/>
  <c r="E99" i="1"/>
  <c r="F99" i="1"/>
  <c r="G99" i="1"/>
  <c r="G103" i="1" s="1"/>
  <c r="H99" i="1"/>
  <c r="I99" i="1"/>
  <c r="J99" i="1"/>
  <c r="K99" i="1"/>
  <c r="K103" i="1" s="1"/>
  <c r="L99" i="1"/>
  <c r="E102" i="1"/>
  <c r="F102" i="1"/>
  <c r="I102" i="1"/>
  <c r="J102" i="1"/>
  <c r="D103" i="1"/>
  <c r="H103" i="1"/>
  <c r="L103" i="1"/>
  <c r="C119" i="1"/>
  <c r="D119" i="1"/>
  <c r="E119" i="1"/>
  <c r="F119" i="1"/>
  <c r="G119" i="1"/>
  <c r="H119" i="1"/>
  <c r="I119" i="1"/>
  <c r="J119" i="1"/>
  <c r="K119" i="1"/>
  <c r="L119" i="1"/>
  <c r="C124" i="1"/>
  <c r="D124" i="1"/>
  <c r="E124" i="1"/>
  <c r="E131" i="1" s="1"/>
  <c r="F124" i="1"/>
  <c r="F131" i="1" s="1"/>
  <c r="G124" i="1"/>
  <c r="H124" i="1"/>
  <c r="I124" i="1"/>
  <c r="I131" i="1" s="1"/>
  <c r="J124" i="1"/>
  <c r="J131" i="1" s="1"/>
  <c r="K124" i="1"/>
  <c r="L124" i="1"/>
  <c r="C128" i="1"/>
  <c r="C131" i="1" s="1"/>
  <c r="D128" i="1"/>
  <c r="E128" i="1"/>
  <c r="F128" i="1"/>
  <c r="G128" i="1"/>
  <c r="G131" i="1" s="1"/>
  <c r="H128" i="1"/>
  <c r="I128" i="1"/>
  <c r="J128" i="1"/>
  <c r="K128" i="1"/>
  <c r="K131" i="1" s="1"/>
  <c r="L128" i="1"/>
  <c r="E130" i="1"/>
  <c r="F130" i="1"/>
  <c r="I130" i="1"/>
  <c r="J130" i="1"/>
  <c r="D131" i="1"/>
  <c r="H131" i="1"/>
  <c r="L131" i="1"/>
  <c r="C149" i="1"/>
  <c r="D149" i="1"/>
  <c r="E149" i="1"/>
  <c r="F149" i="1"/>
  <c r="G149" i="1"/>
  <c r="H149" i="1"/>
  <c r="I149" i="1"/>
  <c r="J149" i="1"/>
  <c r="K149" i="1"/>
  <c r="L149" i="1"/>
  <c r="C154" i="1"/>
  <c r="D154" i="1"/>
  <c r="E154" i="1"/>
  <c r="E164" i="1" s="1"/>
  <c r="F154" i="1"/>
  <c r="F164" i="1" s="1"/>
  <c r="G154" i="1"/>
  <c r="H154" i="1"/>
  <c r="I154" i="1"/>
  <c r="I164" i="1" s="1"/>
  <c r="J154" i="1"/>
  <c r="J164" i="1" s="1"/>
  <c r="K154" i="1"/>
  <c r="L154" i="1"/>
  <c r="C160" i="1"/>
  <c r="C164" i="1" s="1"/>
  <c r="D160" i="1"/>
  <c r="E160" i="1"/>
  <c r="F160" i="1"/>
  <c r="G160" i="1"/>
  <c r="G164" i="1" s="1"/>
  <c r="H160" i="1"/>
  <c r="I160" i="1"/>
  <c r="J160" i="1"/>
  <c r="K160" i="1"/>
  <c r="K164" i="1" s="1"/>
  <c r="L160" i="1"/>
  <c r="E163" i="1"/>
  <c r="F163" i="1"/>
  <c r="I163" i="1"/>
  <c r="J163" i="1"/>
  <c r="D164" i="1"/>
  <c r="D172" i="1" s="1"/>
  <c r="D175" i="1" s="1"/>
  <c r="H164" i="1"/>
  <c r="L164" i="1"/>
  <c r="C183" i="1"/>
  <c r="D183" i="1"/>
  <c r="E183" i="1"/>
  <c r="F183" i="1"/>
  <c r="G183" i="1"/>
  <c r="H183" i="1"/>
  <c r="I183" i="1"/>
  <c r="J183" i="1"/>
  <c r="K183" i="1"/>
  <c r="L183" i="1"/>
  <c r="C188" i="1"/>
  <c r="D188" i="1"/>
  <c r="E188" i="1"/>
  <c r="E196" i="1" s="1"/>
  <c r="F188" i="1"/>
  <c r="F196" i="1" s="1"/>
  <c r="G188" i="1"/>
  <c r="H188" i="1"/>
  <c r="I188" i="1"/>
  <c r="I196" i="1" s="1"/>
  <c r="J188" i="1"/>
  <c r="J196" i="1" s="1"/>
  <c r="K188" i="1"/>
  <c r="L188" i="1"/>
  <c r="C193" i="1"/>
  <c r="D193" i="1"/>
  <c r="E193" i="1"/>
  <c r="F193" i="1"/>
  <c r="G193" i="1"/>
  <c r="H193" i="1"/>
  <c r="I193" i="1"/>
  <c r="J193" i="1"/>
  <c r="K193" i="1"/>
  <c r="L193" i="1"/>
  <c r="E195" i="1"/>
  <c r="F195" i="1"/>
  <c r="I195" i="1"/>
  <c r="J195" i="1"/>
  <c r="C196" i="1"/>
  <c r="D196" i="1"/>
  <c r="G196" i="1"/>
  <c r="H196" i="1"/>
  <c r="K196" i="1"/>
  <c r="L196" i="1"/>
  <c r="C212" i="1"/>
  <c r="D212" i="1"/>
  <c r="E212" i="1"/>
  <c r="F212" i="1"/>
  <c r="G212" i="1"/>
  <c r="H212" i="1"/>
  <c r="I212" i="1"/>
  <c r="J212" i="1"/>
  <c r="K212" i="1"/>
  <c r="L212" i="1"/>
  <c r="C216" i="1"/>
  <c r="C222" i="1" s="1"/>
  <c r="D216" i="1"/>
  <c r="E216" i="1"/>
  <c r="F216" i="1"/>
  <c r="F222" i="1" s="1"/>
  <c r="F228" i="1" s="1"/>
  <c r="G216" i="1"/>
  <c r="G222" i="1" s="1"/>
  <c r="H216" i="1"/>
  <c r="I216" i="1"/>
  <c r="J216" i="1"/>
  <c r="J222" i="1" s="1"/>
  <c r="K216" i="1"/>
  <c r="K222" i="1" s="1"/>
  <c r="L216" i="1"/>
  <c r="C219" i="1"/>
  <c r="D219" i="1"/>
  <c r="D222" i="1" s="1"/>
  <c r="D228" i="1" s="1"/>
  <c r="D231" i="1" s="1"/>
  <c r="E219" i="1"/>
  <c r="F219" i="1"/>
  <c r="G219" i="1"/>
  <c r="H219" i="1"/>
  <c r="H222" i="1" s="1"/>
  <c r="H228" i="1" s="1"/>
  <c r="H231" i="1" s="1"/>
  <c r="I219" i="1"/>
  <c r="J219" i="1"/>
  <c r="K219" i="1"/>
  <c r="L219" i="1"/>
  <c r="L222" i="1" s="1"/>
  <c r="L228" i="1" s="1"/>
  <c r="L231" i="1" s="1"/>
  <c r="C221" i="1"/>
  <c r="C227" i="1" s="1"/>
  <c r="C230" i="1" s="1"/>
  <c r="F221" i="1"/>
  <c r="F227" i="1" s="1"/>
  <c r="F230" i="1" s="1"/>
  <c r="G221" i="1"/>
  <c r="G227" i="1" s="1"/>
  <c r="G230" i="1" s="1"/>
  <c r="J221" i="1"/>
  <c r="J227" i="1" s="1"/>
  <c r="J230" i="1" s="1"/>
  <c r="K221" i="1"/>
  <c r="K227" i="1" s="1"/>
  <c r="K230" i="1" s="1"/>
  <c r="E222" i="1"/>
  <c r="E228" i="1" s="1"/>
  <c r="E231" i="1" s="1"/>
  <c r="I222" i="1"/>
  <c r="I228" i="1" s="1"/>
  <c r="I231" i="1" s="1"/>
  <c r="C228" i="1"/>
  <c r="C231" i="1" s="1"/>
  <c r="G228" i="1"/>
  <c r="J228" i="1"/>
  <c r="J231" i="1" s="1"/>
  <c r="K228" i="1"/>
  <c r="K231" i="1" s="1"/>
  <c r="F231" i="1"/>
  <c r="G231" i="1"/>
  <c r="C245" i="1"/>
  <c r="D245" i="1"/>
  <c r="E245" i="1"/>
  <c r="F245" i="1"/>
  <c r="G245" i="1"/>
  <c r="H245" i="1"/>
  <c r="I245" i="1"/>
  <c r="J245" i="1"/>
  <c r="C246" i="1"/>
  <c r="D246" i="1"/>
  <c r="E246" i="1"/>
  <c r="F246" i="1"/>
  <c r="F248" i="1" s="1"/>
  <c r="F249" i="1" s="1"/>
  <c r="G246" i="1"/>
  <c r="H246" i="1"/>
  <c r="H248" i="1" s="1"/>
  <c r="H249" i="1" s="1"/>
  <c r="I246" i="1"/>
  <c r="I248" i="1" s="1"/>
  <c r="I249" i="1" s="1"/>
  <c r="J246" i="1"/>
  <c r="J248" i="1" s="1"/>
  <c r="J249" i="1" s="1"/>
  <c r="C248" i="1"/>
  <c r="C249" i="1" s="1"/>
  <c r="D248" i="1"/>
  <c r="G248" i="1"/>
  <c r="D249" i="1"/>
  <c r="G249" i="1"/>
  <c r="C255" i="1"/>
  <c r="D255" i="1"/>
  <c r="E255" i="1"/>
  <c r="F255" i="1"/>
  <c r="G255" i="1"/>
  <c r="H255" i="1"/>
  <c r="I255" i="1"/>
  <c r="J255" i="1"/>
  <c r="C256" i="1"/>
  <c r="C258" i="1" s="1"/>
  <c r="C259" i="1" s="1"/>
  <c r="D256" i="1"/>
  <c r="D258" i="1" s="1"/>
  <c r="D259" i="1" s="1"/>
  <c r="E256" i="1"/>
  <c r="E258" i="1" s="1"/>
  <c r="E259" i="1" s="1"/>
  <c r="F256" i="1"/>
  <c r="G256" i="1"/>
  <c r="G258" i="1" s="1"/>
  <c r="G259" i="1" s="1"/>
  <c r="H256" i="1"/>
  <c r="H258" i="1" s="1"/>
  <c r="H259" i="1" s="1"/>
  <c r="I256" i="1"/>
  <c r="I258" i="1" s="1"/>
  <c r="I259" i="1" s="1"/>
  <c r="J256" i="1"/>
  <c r="C257" i="1"/>
  <c r="F258" i="1"/>
  <c r="J258" i="1"/>
  <c r="J259" i="1" s="1"/>
  <c r="F259" i="1"/>
  <c r="C267" i="1"/>
  <c r="D267" i="1"/>
  <c r="D284" i="1" s="1"/>
  <c r="E267" i="1"/>
  <c r="F267" i="1"/>
  <c r="F294" i="1" s="1"/>
  <c r="F296" i="1" s="1"/>
  <c r="F297" i="1" s="1"/>
  <c r="G267" i="1"/>
  <c r="G294" i="1" s="1"/>
  <c r="H267" i="1"/>
  <c r="H284" i="1" s="1"/>
  <c r="H286" i="1" s="1"/>
  <c r="H287" i="1" s="1"/>
  <c r="I267" i="1"/>
  <c r="J267" i="1"/>
  <c r="C273" i="1"/>
  <c r="D273" i="1"/>
  <c r="E273" i="1"/>
  <c r="F273" i="1"/>
  <c r="G273" i="1"/>
  <c r="H273" i="1"/>
  <c r="I273" i="1"/>
  <c r="J273" i="1"/>
  <c r="C274" i="1"/>
  <c r="C276" i="1" s="1"/>
  <c r="C277" i="1" s="1"/>
  <c r="D274" i="1"/>
  <c r="D276" i="1" s="1"/>
  <c r="D277" i="1" s="1"/>
  <c r="E274" i="1"/>
  <c r="F274" i="1"/>
  <c r="F276" i="1" s="1"/>
  <c r="F277" i="1" s="1"/>
  <c r="G274" i="1"/>
  <c r="G276" i="1" s="1"/>
  <c r="G277" i="1" s="1"/>
  <c r="H274" i="1"/>
  <c r="H276" i="1" s="1"/>
  <c r="H277" i="1" s="1"/>
  <c r="I274" i="1"/>
  <c r="J274" i="1"/>
  <c r="J276" i="1" s="1"/>
  <c r="J277" i="1" s="1"/>
  <c r="C275" i="1"/>
  <c r="E276" i="1"/>
  <c r="I276" i="1"/>
  <c r="E277" i="1"/>
  <c r="I277" i="1"/>
  <c r="C283" i="1"/>
  <c r="D283" i="1"/>
  <c r="E283" i="1"/>
  <c r="E284" i="1" s="1"/>
  <c r="E286" i="1" s="1"/>
  <c r="E287" i="1" s="1"/>
  <c r="F283" i="1"/>
  <c r="G283" i="1"/>
  <c r="H283" i="1"/>
  <c r="I283" i="1"/>
  <c r="I284" i="1" s="1"/>
  <c r="J283" i="1"/>
  <c r="G284" i="1"/>
  <c r="G286" i="1" s="1"/>
  <c r="G287" i="1" s="1"/>
  <c r="D286" i="1"/>
  <c r="D287" i="1" s="1"/>
  <c r="I286" i="1"/>
  <c r="I287" i="1" s="1"/>
  <c r="C293" i="1"/>
  <c r="D293" i="1"/>
  <c r="E293" i="1"/>
  <c r="E294" i="1" s="1"/>
  <c r="F293" i="1"/>
  <c r="G293" i="1"/>
  <c r="H293" i="1"/>
  <c r="H294" i="1" s="1"/>
  <c r="H296" i="1" s="1"/>
  <c r="I293" i="1"/>
  <c r="J293" i="1"/>
  <c r="D294" i="1"/>
  <c r="D296" i="1" s="1"/>
  <c r="D297" i="1" s="1"/>
  <c r="I294" i="1"/>
  <c r="I296" i="1" s="1"/>
  <c r="I297" i="1" s="1"/>
  <c r="E296" i="1"/>
  <c r="E297" i="1" s="1"/>
  <c r="G296" i="1"/>
  <c r="G297" i="1" s="1"/>
  <c r="H297" i="1"/>
  <c r="C305" i="1"/>
  <c r="C322" i="1" s="1"/>
  <c r="D305" i="1"/>
  <c r="E305" i="1"/>
  <c r="E322" i="1" s="1"/>
  <c r="E324" i="1" s="1"/>
  <c r="E325" i="1" s="1"/>
  <c r="F305" i="1"/>
  <c r="G305" i="1"/>
  <c r="H305" i="1"/>
  <c r="I305" i="1"/>
  <c r="I322" i="1" s="1"/>
  <c r="I324" i="1" s="1"/>
  <c r="I325" i="1" s="1"/>
  <c r="J305" i="1"/>
  <c r="C311" i="1"/>
  <c r="D311" i="1"/>
  <c r="E311" i="1"/>
  <c r="F311" i="1"/>
  <c r="G311" i="1"/>
  <c r="H311" i="1"/>
  <c r="I311" i="1"/>
  <c r="J311" i="1"/>
  <c r="C312" i="1"/>
  <c r="C314" i="1" s="1"/>
  <c r="C315" i="1" s="1"/>
  <c r="D312" i="1"/>
  <c r="E312" i="1"/>
  <c r="E314" i="1" s="1"/>
  <c r="E315" i="1" s="1"/>
  <c r="F312" i="1"/>
  <c r="G312" i="1"/>
  <c r="H312" i="1"/>
  <c r="I312" i="1"/>
  <c r="I314" i="1" s="1"/>
  <c r="I315" i="1" s="1"/>
  <c r="J312" i="1"/>
  <c r="C313" i="1"/>
  <c r="D314" i="1"/>
  <c r="D315" i="1" s="1"/>
  <c r="F314" i="1"/>
  <c r="F315" i="1" s="1"/>
  <c r="G314" i="1"/>
  <c r="H314" i="1"/>
  <c r="J314" i="1"/>
  <c r="J315" i="1" s="1"/>
  <c r="G315" i="1"/>
  <c r="H315" i="1"/>
  <c r="C321" i="1"/>
  <c r="D321" i="1"/>
  <c r="E321" i="1"/>
  <c r="F321" i="1"/>
  <c r="F322" i="1" s="1"/>
  <c r="G321" i="1"/>
  <c r="H321" i="1"/>
  <c r="H322" i="1" s="1"/>
  <c r="H324" i="1" s="1"/>
  <c r="H325" i="1" s="1"/>
  <c r="I321" i="1"/>
  <c r="J321" i="1"/>
  <c r="D322" i="1"/>
  <c r="D324" i="1" s="1"/>
  <c r="G322" i="1"/>
  <c r="G324" i="1" s="1"/>
  <c r="J322" i="1"/>
  <c r="J324" i="1" s="1"/>
  <c r="J325" i="1" s="1"/>
  <c r="F324" i="1"/>
  <c r="F325" i="1" s="1"/>
  <c r="D325" i="1"/>
  <c r="G325" i="1"/>
  <c r="C330" i="1"/>
  <c r="D330" i="1"/>
  <c r="E330" i="1"/>
  <c r="E366" i="1" s="1"/>
  <c r="E368" i="1" s="1"/>
  <c r="E369" i="1" s="1"/>
  <c r="F330" i="1"/>
  <c r="F366" i="1" s="1"/>
  <c r="G330" i="1"/>
  <c r="H330" i="1"/>
  <c r="I330" i="1"/>
  <c r="J330" i="1"/>
  <c r="J347" i="1" s="1"/>
  <c r="J349" i="1" s="1"/>
  <c r="J350" i="1" s="1"/>
  <c r="C336" i="1"/>
  <c r="D336" i="1"/>
  <c r="E336" i="1"/>
  <c r="F336" i="1"/>
  <c r="G336" i="1"/>
  <c r="H336" i="1"/>
  <c r="I336" i="1"/>
  <c r="J336" i="1"/>
  <c r="C337" i="1"/>
  <c r="C339" i="1" s="1"/>
  <c r="C340" i="1" s="1"/>
  <c r="D337" i="1"/>
  <c r="E337" i="1"/>
  <c r="F337" i="1"/>
  <c r="G337" i="1"/>
  <c r="G339" i="1" s="1"/>
  <c r="G340" i="1" s="1"/>
  <c r="H337" i="1"/>
  <c r="I337" i="1"/>
  <c r="J337" i="1"/>
  <c r="J339" i="1" s="1"/>
  <c r="J340" i="1" s="1"/>
  <c r="C338" i="1"/>
  <c r="D339" i="1"/>
  <c r="D340" i="1" s="1"/>
  <c r="E339" i="1"/>
  <c r="E340" i="1" s="1"/>
  <c r="F339" i="1"/>
  <c r="H339" i="1"/>
  <c r="I339" i="1"/>
  <c r="I340" i="1" s="1"/>
  <c r="F340" i="1"/>
  <c r="H340" i="1"/>
  <c r="C346" i="1"/>
  <c r="D346" i="1"/>
  <c r="E346" i="1"/>
  <c r="E347" i="1" s="1"/>
  <c r="E349" i="1" s="1"/>
  <c r="E350" i="1" s="1"/>
  <c r="F346" i="1"/>
  <c r="G346" i="1"/>
  <c r="H346" i="1"/>
  <c r="H347" i="1" s="1"/>
  <c r="H349" i="1" s="1"/>
  <c r="I346" i="1"/>
  <c r="J346" i="1"/>
  <c r="D347" i="1"/>
  <c r="F347" i="1"/>
  <c r="F349" i="1" s="1"/>
  <c r="F350" i="1" s="1"/>
  <c r="I347" i="1"/>
  <c r="I349" i="1" s="1"/>
  <c r="I350" i="1" s="1"/>
  <c r="C348" i="1"/>
  <c r="D350" i="1"/>
  <c r="H350" i="1"/>
  <c r="C355" i="1"/>
  <c r="D355" i="1"/>
  <c r="D356" i="1" s="1"/>
  <c r="D358" i="1" s="1"/>
  <c r="E355" i="1"/>
  <c r="F355" i="1"/>
  <c r="F356" i="1" s="1"/>
  <c r="F358" i="1" s="1"/>
  <c r="F359" i="1" s="1"/>
  <c r="G355" i="1"/>
  <c r="H355" i="1"/>
  <c r="H356" i="1" s="1"/>
  <c r="H358" i="1" s="1"/>
  <c r="H359" i="1" s="1"/>
  <c r="I355" i="1"/>
  <c r="I356" i="1" s="1"/>
  <c r="I358" i="1" s="1"/>
  <c r="I359" i="1" s="1"/>
  <c r="J355" i="1"/>
  <c r="E356" i="1"/>
  <c r="E358" i="1" s="1"/>
  <c r="E359" i="1" s="1"/>
  <c r="J356" i="1"/>
  <c r="J358" i="1" s="1"/>
  <c r="J359" i="1" s="1"/>
  <c r="D359" i="1"/>
  <c r="C365" i="1"/>
  <c r="D365" i="1"/>
  <c r="E365" i="1"/>
  <c r="F365" i="1"/>
  <c r="G365" i="1"/>
  <c r="H365" i="1"/>
  <c r="H366" i="1" s="1"/>
  <c r="H368" i="1" s="1"/>
  <c r="H369" i="1" s="1"/>
  <c r="I365" i="1"/>
  <c r="J365" i="1"/>
  <c r="C366" i="1"/>
  <c r="D366" i="1"/>
  <c r="G366" i="1"/>
  <c r="G368" i="1" s="1"/>
  <c r="G369" i="1" s="1"/>
  <c r="I366" i="1"/>
  <c r="I368" i="1" s="1"/>
  <c r="I369" i="1" s="1"/>
  <c r="C367" i="1"/>
  <c r="C368" i="1"/>
  <c r="D368" i="1"/>
  <c r="F368" i="1"/>
  <c r="C369" i="1"/>
  <c r="D369" i="1"/>
  <c r="F369" i="1"/>
  <c r="C375" i="1"/>
  <c r="D375" i="1"/>
  <c r="E375" i="1"/>
  <c r="F375" i="1"/>
  <c r="C382" i="1"/>
  <c r="D382" i="1"/>
  <c r="E382" i="1"/>
  <c r="F382" i="1"/>
  <c r="J382" i="1"/>
  <c r="K382" i="1"/>
  <c r="L382" i="1"/>
  <c r="M382" i="1"/>
  <c r="C383" i="1"/>
  <c r="D383" i="1"/>
  <c r="E383" i="1"/>
  <c r="F383" i="1"/>
  <c r="J383" i="1"/>
  <c r="K383" i="1"/>
  <c r="L383" i="1"/>
  <c r="M383" i="1"/>
  <c r="C384" i="1"/>
  <c r="D384" i="1"/>
  <c r="E384" i="1"/>
  <c r="F384" i="1"/>
  <c r="J384" i="1"/>
  <c r="K384" i="1"/>
  <c r="L384" i="1"/>
  <c r="M384" i="1"/>
  <c r="C385" i="1"/>
  <c r="D385" i="1"/>
  <c r="E385" i="1"/>
  <c r="F385" i="1"/>
  <c r="J385" i="1"/>
  <c r="K385" i="1"/>
  <c r="L385" i="1"/>
  <c r="M385" i="1"/>
  <c r="C392" i="1"/>
  <c r="D392" i="1"/>
  <c r="E392" i="1"/>
  <c r="F392" i="1"/>
  <c r="C393" i="1"/>
  <c r="D393" i="1"/>
  <c r="E393" i="1"/>
  <c r="F393" i="1"/>
  <c r="C394" i="1"/>
  <c r="D394" i="1"/>
  <c r="E394" i="1"/>
  <c r="F394" i="1"/>
  <c r="C395" i="1"/>
  <c r="D395" i="1"/>
  <c r="E395" i="1"/>
  <c r="F395" i="1"/>
  <c r="C401" i="1"/>
  <c r="D401" i="1"/>
  <c r="E401" i="1"/>
  <c r="F401" i="1"/>
  <c r="C402" i="1"/>
  <c r="D402" i="1"/>
  <c r="E402" i="1"/>
  <c r="F402" i="1"/>
  <c r="C403" i="1"/>
  <c r="D403" i="1"/>
  <c r="E403" i="1"/>
  <c r="F403" i="1"/>
  <c r="C404" i="1"/>
  <c r="D404" i="1"/>
  <c r="E404" i="1"/>
  <c r="F404" i="1"/>
  <c r="C410" i="1"/>
  <c r="D410" i="1"/>
  <c r="E410" i="1"/>
  <c r="F410" i="1"/>
  <c r="C411" i="1"/>
  <c r="D411" i="1"/>
  <c r="E411" i="1"/>
  <c r="F411" i="1"/>
  <c r="C412" i="1"/>
  <c r="D412" i="1"/>
  <c r="E412" i="1"/>
  <c r="F412" i="1"/>
  <c r="C413" i="1"/>
  <c r="D413" i="1"/>
  <c r="E413" i="1"/>
  <c r="F413" i="1"/>
  <c r="C419" i="1"/>
  <c r="D419" i="1"/>
  <c r="E419" i="1"/>
  <c r="F419" i="1"/>
  <c r="C420" i="1"/>
  <c r="D420" i="1"/>
  <c r="E420" i="1"/>
  <c r="F420" i="1"/>
  <c r="C421" i="1"/>
  <c r="D421" i="1"/>
  <c r="E421" i="1"/>
  <c r="F421" i="1"/>
  <c r="C422" i="1"/>
  <c r="D422" i="1"/>
  <c r="E422" i="1"/>
  <c r="F422" i="1"/>
  <c r="C429" i="1"/>
  <c r="D429" i="1"/>
  <c r="E429" i="1"/>
  <c r="F429" i="1"/>
  <c r="G429" i="1"/>
  <c r="H429" i="1"/>
  <c r="I429" i="1"/>
  <c r="J429" i="1"/>
  <c r="C435" i="1"/>
  <c r="D435" i="1"/>
  <c r="E435" i="1"/>
  <c r="F435" i="1"/>
  <c r="G435" i="1"/>
  <c r="H435" i="1"/>
  <c r="I435" i="1"/>
  <c r="J435" i="1"/>
  <c r="C436" i="1"/>
  <c r="D436" i="1"/>
  <c r="E436" i="1"/>
  <c r="F436" i="1"/>
  <c r="G436" i="1"/>
  <c r="H436" i="1"/>
  <c r="I436" i="1"/>
  <c r="J436" i="1"/>
  <c r="C438" i="1"/>
  <c r="D438" i="1"/>
  <c r="E438" i="1"/>
  <c r="F438" i="1"/>
  <c r="G438" i="1"/>
  <c r="H438" i="1"/>
  <c r="I438" i="1"/>
  <c r="J438" i="1"/>
  <c r="C439" i="1"/>
  <c r="D439" i="1"/>
  <c r="E439" i="1"/>
  <c r="F439" i="1"/>
  <c r="G439" i="1"/>
  <c r="H439" i="1"/>
  <c r="I439" i="1"/>
  <c r="J439" i="1"/>
  <c r="C445" i="1"/>
  <c r="D445" i="1"/>
  <c r="E445" i="1"/>
  <c r="F445" i="1"/>
  <c r="G445" i="1"/>
  <c r="H445" i="1"/>
  <c r="I445" i="1"/>
  <c r="J445" i="1"/>
  <c r="C446" i="1"/>
  <c r="D446" i="1"/>
  <c r="E446" i="1"/>
  <c r="F446" i="1"/>
  <c r="G446" i="1"/>
  <c r="H446" i="1"/>
  <c r="I446" i="1"/>
  <c r="J446" i="1"/>
  <c r="C447" i="1"/>
  <c r="D447" i="1"/>
  <c r="E447" i="1"/>
  <c r="F447" i="1"/>
  <c r="G447" i="1"/>
  <c r="H447" i="1"/>
  <c r="I447" i="1"/>
  <c r="J447" i="1"/>
  <c r="C448" i="1"/>
  <c r="D448" i="1"/>
  <c r="E448" i="1"/>
  <c r="F448" i="1"/>
  <c r="G448" i="1"/>
  <c r="H448" i="1"/>
  <c r="I448" i="1"/>
  <c r="J448" i="1"/>
  <c r="C454" i="1"/>
  <c r="D454" i="1"/>
  <c r="E454" i="1"/>
  <c r="F454" i="1"/>
  <c r="G454" i="1"/>
  <c r="H454" i="1"/>
  <c r="I454" i="1"/>
  <c r="J454" i="1"/>
  <c r="C455" i="1"/>
  <c r="D455" i="1"/>
  <c r="D456" i="1" s="1"/>
  <c r="D457" i="1" s="1"/>
  <c r="E455" i="1"/>
  <c r="F455" i="1"/>
  <c r="F456" i="1" s="1"/>
  <c r="F457" i="1" s="1"/>
  <c r="G455" i="1"/>
  <c r="H455" i="1"/>
  <c r="H456" i="1" s="1"/>
  <c r="H457" i="1" s="1"/>
  <c r="I455" i="1"/>
  <c r="J455" i="1"/>
  <c r="J456" i="1" s="1"/>
  <c r="J457" i="1" s="1"/>
  <c r="K455" i="1"/>
  <c r="C456" i="1"/>
  <c r="E456" i="1"/>
  <c r="G456" i="1"/>
  <c r="I456" i="1"/>
  <c r="C457" i="1"/>
  <c r="E457" i="1"/>
  <c r="G457" i="1"/>
  <c r="I457" i="1"/>
  <c r="C466" i="1"/>
  <c r="D466" i="1"/>
  <c r="E466" i="1"/>
  <c r="F466" i="1"/>
  <c r="G466" i="1"/>
  <c r="H466" i="1"/>
  <c r="I466" i="1"/>
  <c r="J466" i="1"/>
  <c r="C471" i="1"/>
  <c r="D471" i="1"/>
  <c r="E471" i="1"/>
  <c r="F471" i="1"/>
  <c r="G471" i="1"/>
  <c r="H471" i="1"/>
  <c r="I471" i="1"/>
  <c r="J471" i="1"/>
  <c r="C472" i="1"/>
  <c r="D472" i="1"/>
  <c r="E472" i="1"/>
  <c r="F472" i="1"/>
  <c r="G472" i="1"/>
  <c r="H472" i="1"/>
  <c r="I472" i="1"/>
  <c r="J472" i="1"/>
  <c r="C474" i="1"/>
  <c r="D474" i="1"/>
  <c r="E474" i="1"/>
  <c r="F474" i="1"/>
  <c r="G474" i="1"/>
  <c r="H474" i="1"/>
  <c r="I474" i="1"/>
  <c r="J474" i="1"/>
  <c r="C475" i="1"/>
  <c r="D475" i="1"/>
  <c r="E475" i="1"/>
  <c r="F475" i="1"/>
  <c r="G475" i="1"/>
  <c r="H475" i="1"/>
  <c r="I475" i="1"/>
  <c r="J475" i="1"/>
  <c r="C480" i="1"/>
  <c r="D480" i="1"/>
  <c r="E480" i="1"/>
  <c r="F480" i="1"/>
  <c r="G480" i="1"/>
  <c r="H480" i="1"/>
  <c r="I480" i="1"/>
  <c r="J480" i="1"/>
  <c r="C481" i="1"/>
  <c r="D481" i="1"/>
  <c r="E481" i="1"/>
  <c r="F481" i="1"/>
  <c r="G481" i="1"/>
  <c r="H481" i="1"/>
  <c r="I481" i="1"/>
  <c r="J481" i="1"/>
  <c r="C482" i="1"/>
  <c r="D482" i="1"/>
  <c r="E482" i="1"/>
  <c r="F482" i="1"/>
  <c r="G482" i="1"/>
  <c r="H482" i="1"/>
  <c r="I482" i="1"/>
  <c r="J482" i="1"/>
  <c r="C483" i="1"/>
  <c r="D483" i="1"/>
  <c r="E483" i="1"/>
  <c r="F483" i="1"/>
  <c r="G483" i="1"/>
  <c r="H483" i="1"/>
  <c r="I483" i="1"/>
  <c r="J483" i="1"/>
  <c r="C488" i="1"/>
  <c r="D488" i="1"/>
  <c r="E488" i="1"/>
  <c r="F488" i="1"/>
  <c r="G488" i="1"/>
  <c r="H488" i="1"/>
  <c r="I488" i="1"/>
  <c r="J488" i="1"/>
  <c r="C489" i="1"/>
  <c r="D489" i="1"/>
  <c r="E489" i="1"/>
  <c r="F489" i="1"/>
  <c r="G489" i="1"/>
  <c r="H489" i="1"/>
  <c r="I489" i="1"/>
  <c r="J489" i="1"/>
  <c r="C490" i="1"/>
  <c r="D490" i="1"/>
  <c r="E490" i="1"/>
  <c r="F490" i="1"/>
  <c r="G490" i="1"/>
  <c r="H490" i="1"/>
  <c r="I490" i="1"/>
  <c r="J490" i="1"/>
  <c r="C491" i="1"/>
  <c r="D491" i="1"/>
  <c r="E491" i="1"/>
  <c r="F491" i="1"/>
  <c r="G491" i="1"/>
  <c r="H491" i="1"/>
  <c r="I491" i="1"/>
  <c r="J491" i="1"/>
  <c r="C495" i="1"/>
  <c r="E495" i="1"/>
  <c r="G495" i="1"/>
  <c r="I495" i="1"/>
  <c r="D498" i="1"/>
  <c r="F498" i="1"/>
  <c r="H498" i="1"/>
  <c r="J498" i="1"/>
  <c r="B503" i="1"/>
  <c r="B523" i="1" s="1"/>
  <c r="C503" i="1"/>
  <c r="D503" i="1"/>
  <c r="D523" i="1" s="1"/>
  <c r="D525" i="1" s="1"/>
  <c r="D526" i="1" s="1"/>
  <c r="E503" i="1"/>
  <c r="F503" i="1"/>
  <c r="F523" i="1" s="1"/>
  <c r="F525" i="1" s="1"/>
  <c r="F526" i="1" s="1"/>
  <c r="G503" i="1"/>
  <c r="H503" i="1"/>
  <c r="H523" i="1" s="1"/>
  <c r="H525" i="1" s="1"/>
  <c r="H526" i="1" s="1"/>
  <c r="I503" i="1"/>
  <c r="J503" i="1"/>
  <c r="J523" i="1" s="1"/>
  <c r="J525" i="1" s="1"/>
  <c r="J526" i="1" s="1"/>
  <c r="K503" i="1"/>
  <c r="L503" i="1"/>
  <c r="L523" i="1" s="1"/>
  <c r="L525" i="1" s="1"/>
  <c r="L526" i="1" s="1"/>
  <c r="M503" i="1"/>
  <c r="B513" i="1"/>
  <c r="C513" i="1"/>
  <c r="D513" i="1"/>
  <c r="E513" i="1"/>
  <c r="F513" i="1"/>
  <c r="G513" i="1"/>
  <c r="H513" i="1"/>
  <c r="I513" i="1"/>
  <c r="J513" i="1"/>
  <c r="K513" i="1"/>
  <c r="L513" i="1"/>
  <c r="M513" i="1"/>
  <c r="B514" i="1"/>
  <c r="C514" i="1"/>
  <c r="D514" i="1"/>
  <c r="E514" i="1"/>
  <c r="E516" i="1" s="1"/>
  <c r="E517" i="1" s="1"/>
  <c r="F514" i="1"/>
  <c r="F516" i="1" s="1"/>
  <c r="F517" i="1" s="1"/>
  <c r="G514" i="1"/>
  <c r="H514" i="1"/>
  <c r="H516" i="1" s="1"/>
  <c r="H517" i="1" s="1"/>
  <c r="I514" i="1"/>
  <c r="I516" i="1" s="1"/>
  <c r="I517" i="1" s="1"/>
  <c r="J514" i="1"/>
  <c r="J516" i="1" s="1"/>
  <c r="J517" i="1" s="1"/>
  <c r="K514" i="1"/>
  <c r="L514" i="1"/>
  <c r="M514" i="1"/>
  <c r="M516" i="1" s="1"/>
  <c r="D516" i="1"/>
  <c r="D517" i="1" s="1"/>
  <c r="G516" i="1"/>
  <c r="G517" i="1" s="1"/>
  <c r="K516" i="1"/>
  <c r="K517" i="1" s="1"/>
  <c r="L516" i="1"/>
  <c r="L517" i="1" s="1"/>
  <c r="M517" i="1"/>
  <c r="B522" i="1"/>
  <c r="C522" i="1"/>
  <c r="D522" i="1"/>
  <c r="E522" i="1"/>
  <c r="F522" i="1"/>
  <c r="G522" i="1"/>
  <c r="H522" i="1"/>
  <c r="I522" i="1"/>
  <c r="J522" i="1"/>
  <c r="K522" i="1"/>
  <c r="L522" i="1"/>
  <c r="M522" i="1"/>
  <c r="C523" i="1"/>
  <c r="E523" i="1"/>
  <c r="G523" i="1"/>
  <c r="I523" i="1"/>
  <c r="I525" i="1" s="1"/>
  <c r="I526" i="1" s="1"/>
  <c r="K523" i="1"/>
  <c r="M523" i="1"/>
  <c r="M525" i="1" s="1"/>
  <c r="M526" i="1" s="1"/>
  <c r="C525" i="1"/>
  <c r="C526" i="1" s="1"/>
  <c r="E525" i="1"/>
  <c r="E526" i="1" s="1"/>
  <c r="G525" i="1"/>
  <c r="K525" i="1"/>
  <c r="K526" i="1" s="1"/>
  <c r="G526" i="1"/>
  <c r="B531" i="1"/>
  <c r="C531" i="1"/>
  <c r="D531" i="1"/>
  <c r="E531" i="1"/>
  <c r="F531" i="1"/>
  <c r="G531" i="1"/>
  <c r="H531" i="1"/>
  <c r="I531" i="1"/>
  <c r="J531" i="1"/>
  <c r="K531" i="1"/>
  <c r="L531" i="1"/>
  <c r="B536" i="1"/>
  <c r="C536" i="1"/>
  <c r="D536" i="1"/>
  <c r="E536" i="1"/>
  <c r="F536" i="1"/>
  <c r="F537" i="1" s="1"/>
  <c r="F538" i="1" s="1"/>
  <c r="F539" i="1" s="1"/>
  <c r="G536" i="1"/>
  <c r="H536" i="1"/>
  <c r="I536" i="1"/>
  <c r="I537" i="1" s="1"/>
  <c r="I538" i="1" s="1"/>
  <c r="I539" i="1" s="1"/>
  <c r="J536" i="1"/>
  <c r="K536" i="1"/>
  <c r="L536" i="1"/>
  <c r="B537" i="1"/>
  <c r="C537" i="1"/>
  <c r="E537" i="1"/>
  <c r="E538" i="1" s="1"/>
  <c r="E539" i="1" s="1"/>
  <c r="G537" i="1"/>
  <c r="G538" i="1" s="1"/>
  <c r="G539" i="1" s="1"/>
  <c r="J537" i="1"/>
  <c r="J538" i="1" s="1"/>
  <c r="J539" i="1" s="1"/>
  <c r="K537" i="1"/>
  <c r="B538" i="1"/>
  <c r="B539" i="1" s="1"/>
  <c r="C538" i="1"/>
  <c r="K538" i="1"/>
  <c r="C539" i="1"/>
  <c r="K539" i="1"/>
  <c r="B544" i="1"/>
  <c r="B546" i="1" s="1"/>
  <c r="C544" i="1"/>
  <c r="D544" i="1"/>
  <c r="D546" i="1" s="1"/>
  <c r="D548" i="1" s="1"/>
  <c r="D549" i="1" s="1"/>
  <c r="E544" i="1"/>
  <c r="F544" i="1"/>
  <c r="F546" i="1" s="1"/>
  <c r="F548" i="1" s="1"/>
  <c r="F549" i="1" s="1"/>
  <c r="G544" i="1"/>
  <c r="H544" i="1"/>
  <c r="H546" i="1" s="1"/>
  <c r="H548" i="1" s="1"/>
  <c r="H549" i="1" s="1"/>
  <c r="I544" i="1"/>
  <c r="J544" i="1"/>
  <c r="J546" i="1" s="1"/>
  <c r="J548" i="1" s="1"/>
  <c r="J549" i="1" s="1"/>
  <c r="K544" i="1"/>
  <c r="L544" i="1"/>
  <c r="L546" i="1" s="1"/>
  <c r="L548" i="1" s="1"/>
  <c r="L549" i="1" s="1"/>
  <c r="C546" i="1"/>
  <c r="E546" i="1"/>
  <c r="G546" i="1"/>
  <c r="I546" i="1"/>
  <c r="I548" i="1" s="1"/>
  <c r="I549" i="1" s="1"/>
  <c r="K546" i="1"/>
  <c r="C548" i="1"/>
  <c r="C549" i="1" s="1"/>
  <c r="E548" i="1"/>
  <c r="E549" i="1" s="1"/>
  <c r="G548" i="1"/>
  <c r="G549" i="1" s="1"/>
  <c r="K548" i="1"/>
  <c r="K549" i="1" s="1"/>
  <c r="B555" i="1"/>
  <c r="C555" i="1"/>
  <c r="C574" i="1" s="1"/>
  <c r="D555" i="1"/>
  <c r="E555" i="1"/>
  <c r="E574" i="1" s="1"/>
  <c r="E576" i="1" s="1"/>
  <c r="E577" i="1" s="1"/>
  <c r="F555" i="1"/>
  <c r="G555" i="1"/>
  <c r="G574" i="1" s="1"/>
  <c r="G576" i="1" s="1"/>
  <c r="G577" i="1" s="1"/>
  <c r="H555" i="1"/>
  <c r="I555" i="1"/>
  <c r="I574" i="1" s="1"/>
  <c r="I576" i="1" s="1"/>
  <c r="I577" i="1" s="1"/>
  <c r="J555" i="1"/>
  <c r="K555" i="1"/>
  <c r="K574" i="1" s="1"/>
  <c r="K576" i="1" s="1"/>
  <c r="K577" i="1" s="1"/>
  <c r="L555" i="1"/>
  <c r="M555" i="1"/>
  <c r="M574" i="1" s="1"/>
  <c r="M576" i="1" s="1"/>
  <c r="M577" i="1" s="1"/>
  <c r="N555" i="1"/>
  <c r="O555" i="1"/>
  <c r="O574" i="1" s="1"/>
  <c r="O576" i="1" s="1"/>
  <c r="O577" i="1" s="1"/>
  <c r="P555" i="1"/>
  <c r="Q555" i="1"/>
  <c r="Q574" i="1" s="1"/>
  <c r="Q576" i="1" s="1"/>
  <c r="Q577" i="1" s="1"/>
  <c r="B564" i="1"/>
  <c r="C564" i="1"/>
  <c r="D564" i="1"/>
  <c r="E564" i="1"/>
  <c r="F564" i="1"/>
  <c r="G564" i="1"/>
  <c r="H564" i="1"/>
  <c r="I564" i="1"/>
  <c r="J564" i="1"/>
  <c r="K564" i="1"/>
  <c r="L564" i="1"/>
  <c r="M564" i="1"/>
  <c r="N564" i="1"/>
  <c r="O564" i="1"/>
  <c r="P564" i="1"/>
  <c r="Q564" i="1"/>
  <c r="B565" i="1"/>
  <c r="C565" i="1"/>
  <c r="B566" i="1" s="1"/>
  <c r="D565" i="1"/>
  <c r="E565" i="1"/>
  <c r="E567" i="1" s="1"/>
  <c r="E568" i="1" s="1"/>
  <c r="F565" i="1"/>
  <c r="G565" i="1"/>
  <c r="G567" i="1" s="1"/>
  <c r="G568" i="1" s="1"/>
  <c r="H565" i="1"/>
  <c r="I565" i="1"/>
  <c r="I567" i="1" s="1"/>
  <c r="I568" i="1" s="1"/>
  <c r="J565" i="1"/>
  <c r="K565" i="1"/>
  <c r="K567" i="1" s="1"/>
  <c r="K568" i="1" s="1"/>
  <c r="L565" i="1"/>
  <c r="M565" i="1"/>
  <c r="M567" i="1" s="1"/>
  <c r="M568" i="1" s="1"/>
  <c r="N565" i="1"/>
  <c r="O565" i="1"/>
  <c r="O567" i="1" s="1"/>
  <c r="O568" i="1" s="1"/>
  <c r="P565" i="1"/>
  <c r="Q565" i="1"/>
  <c r="Q567" i="1" s="1"/>
  <c r="Q568" i="1" s="1"/>
  <c r="B567" i="1"/>
  <c r="D567" i="1"/>
  <c r="F567" i="1"/>
  <c r="H567" i="1"/>
  <c r="J567" i="1"/>
  <c r="L567" i="1"/>
  <c r="N567" i="1"/>
  <c r="P567" i="1"/>
  <c r="B568" i="1"/>
  <c r="D568" i="1"/>
  <c r="F568" i="1"/>
  <c r="H568" i="1"/>
  <c r="J568" i="1"/>
  <c r="L568" i="1"/>
  <c r="N568" i="1"/>
  <c r="P568" i="1"/>
  <c r="B573" i="1"/>
  <c r="C573" i="1"/>
  <c r="D573" i="1"/>
  <c r="E573" i="1"/>
  <c r="F573" i="1"/>
  <c r="G573" i="1"/>
  <c r="H573" i="1"/>
  <c r="I573" i="1"/>
  <c r="J573" i="1"/>
  <c r="K573" i="1"/>
  <c r="L573" i="1"/>
  <c r="M573" i="1"/>
  <c r="N573" i="1"/>
  <c r="O573" i="1"/>
  <c r="P573" i="1"/>
  <c r="Q573" i="1"/>
  <c r="B574" i="1"/>
  <c r="B576" i="1" s="1"/>
  <c r="B577" i="1" s="1"/>
  <c r="D574" i="1"/>
  <c r="D576" i="1" s="1"/>
  <c r="D577" i="1" s="1"/>
  <c r="F574" i="1"/>
  <c r="F576" i="1" s="1"/>
  <c r="F577" i="1" s="1"/>
  <c r="H574" i="1"/>
  <c r="H576" i="1" s="1"/>
  <c r="H577" i="1" s="1"/>
  <c r="J574" i="1"/>
  <c r="J576" i="1" s="1"/>
  <c r="J577" i="1" s="1"/>
  <c r="L574" i="1"/>
  <c r="L576" i="1" s="1"/>
  <c r="L577" i="1" s="1"/>
  <c r="N574" i="1"/>
  <c r="N576" i="1" s="1"/>
  <c r="N577" i="1" s="1"/>
  <c r="P574" i="1"/>
  <c r="P576" i="1" s="1"/>
  <c r="P577" i="1" s="1"/>
  <c r="B584" i="1"/>
  <c r="C584" i="1"/>
  <c r="C601" i="1" s="1"/>
  <c r="C603" i="1" s="1"/>
  <c r="C604" i="1" s="1"/>
  <c r="D584" i="1"/>
  <c r="E584" i="1"/>
  <c r="E601" i="1" s="1"/>
  <c r="E603" i="1" s="1"/>
  <c r="E604" i="1" s="1"/>
  <c r="F584" i="1"/>
  <c r="G584" i="1"/>
  <c r="G601" i="1" s="1"/>
  <c r="G603" i="1" s="1"/>
  <c r="G604" i="1" s="1"/>
  <c r="H584" i="1"/>
  <c r="I584" i="1"/>
  <c r="I601" i="1" s="1"/>
  <c r="I603" i="1" s="1"/>
  <c r="I604" i="1" s="1"/>
  <c r="B589" i="1"/>
  <c r="C589" i="1"/>
  <c r="D589" i="1"/>
  <c r="E589" i="1"/>
  <c r="F589" i="1"/>
  <c r="G589" i="1"/>
  <c r="G590" i="1" s="1"/>
  <c r="G592" i="1" s="1"/>
  <c r="G593" i="1" s="1"/>
  <c r="H589" i="1"/>
  <c r="I589" i="1"/>
  <c r="B590" i="1"/>
  <c r="C590" i="1"/>
  <c r="C592" i="1" s="1"/>
  <c r="C593" i="1" s="1"/>
  <c r="D590" i="1"/>
  <c r="E590" i="1"/>
  <c r="E592" i="1" s="1"/>
  <c r="E593" i="1" s="1"/>
  <c r="F590" i="1"/>
  <c r="H590" i="1"/>
  <c r="I590" i="1"/>
  <c r="I592" i="1" s="1"/>
  <c r="I593" i="1" s="1"/>
  <c r="B592" i="1"/>
  <c r="B593" i="1" s="1"/>
  <c r="D592" i="1"/>
  <c r="F592" i="1"/>
  <c r="H592" i="1"/>
  <c r="D593" i="1"/>
  <c r="F593" i="1"/>
  <c r="H593" i="1"/>
  <c r="B600" i="1"/>
  <c r="C600" i="1"/>
  <c r="D600" i="1"/>
  <c r="E600" i="1"/>
  <c r="F600" i="1"/>
  <c r="G600" i="1"/>
  <c r="H600" i="1"/>
  <c r="I600" i="1"/>
  <c r="B601" i="1"/>
  <c r="B603" i="1" s="1"/>
  <c r="B604" i="1" s="1"/>
  <c r="D601" i="1"/>
  <c r="D603" i="1" s="1"/>
  <c r="D604" i="1" s="1"/>
  <c r="F601" i="1"/>
  <c r="F603" i="1" s="1"/>
  <c r="F604" i="1" s="1"/>
  <c r="H601" i="1"/>
  <c r="H603" i="1" s="1"/>
  <c r="H604" i="1" s="1"/>
  <c r="B609" i="1"/>
  <c r="C609" i="1"/>
  <c r="B610" i="1" s="1"/>
  <c r="D609" i="1"/>
  <c r="E609" i="1"/>
  <c r="E611" i="1" s="1"/>
  <c r="E612" i="1" s="1"/>
  <c r="F609" i="1"/>
  <c r="G609" i="1"/>
  <c r="G611" i="1" s="1"/>
  <c r="G612" i="1" s="1"/>
  <c r="H609" i="1"/>
  <c r="I609" i="1"/>
  <c r="I611" i="1" s="1"/>
  <c r="I612" i="1" s="1"/>
  <c r="B611" i="1"/>
  <c r="D611" i="1"/>
  <c r="F611" i="1"/>
  <c r="H611" i="1"/>
  <c r="B612" i="1"/>
  <c r="D612" i="1"/>
  <c r="F612" i="1"/>
  <c r="H612" i="1"/>
  <c r="B623" i="1"/>
  <c r="C623" i="1"/>
  <c r="D623" i="1"/>
  <c r="E623" i="1"/>
  <c r="F623" i="1"/>
  <c r="G623" i="1"/>
  <c r="H623" i="1"/>
  <c r="G630" i="1" s="1"/>
  <c r="G632" i="1" s="1"/>
  <c r="G633" i="1" s="1"/>
  <c r="I623" i="1"/>
  <c r="B628" i="1"/>
  <c r="B630" i="1" s="1"/>
  <c r="C628" i="1"/>
  <c r="D628" i="1"/>
  <c r="D630" i="1" s="1"/>
  <c r="D632" i="1" s="1"/>
  <c r="D633" i="1" s="1"/>
  <c r="E628" i="1"/>
  <c r="F628" i="1"/>
  <c r="F630" i="1" s="1"/>
  <c r="F632" i="1" s="1"/>
  <c r="F633" i="1" s="1"/>
  <c r="G628" i="1"/>
  <c r="H628" i="1"/>
  <c r="H630" i="1" s="1"/>
  <c r="H632" i="1" s="1"/>
  <c r="H633" i="1" s="1"/>
  <c r="C630" i="1"/>
  <c r="E630" i="1"/>
  <c r="E632" i="1" s="1"/>
  <c r="E633" i="1" s="1"/>
  <c r="C632" i="1"/>
  <c r="C633" i="1" s="1"/>
  <c r="B640" i="1"/>
  <c r="C640" i="1"/>
  <c r="C649" i="1" s="1"/>
  <c r="C651" i="1" s="1"/>
  <c r="C652" i="1" s="1"/>
  <c r="D640" i="1"/>
  <c r="E640" i="1"/>
  <c r="F640" i="1"/>
  <c r="B648" i="1"/>
  <c r="B649" i="1" s="1"/>
  <c r="C648" i="1"/>
  <c r="D648" i="1"/>
  <c r="D649" i="1" s="1"/>
  <c r="D651" i="1" s="1"/>
  <c r="D652" i="1" s="1"/>
  <c r="E648" i="1"/>
  <c r="F648" i="1"/>
  <c r="F649" i="1" s="1"/>
  <c r="F651" i="1" s="1"/>
  <c r="F652" i="1" s="1"/>
  <c r="E649" i="1"/>
  <c r="E651" i="1" s="1"/>
  <c r="E652" i="1" s="1"/>
  <c r="C658" i="1"/>
  <c r="D658" i="1"/>
  <c r="E658" i="1"/>
  <c r="F658" i="1"/>
  <c r="G658" i="1"/>
  <c r="H658" i="1"/>
  <c r="I658" i="1"/>
  <c r="J658" i="1"/>
  <c r="C667" i="1"/>
  <c r="D667" i="1"/>
  <c r="E667" i="1"/>
  <c r="F667" i="1"/>
  <c r="G667" i="1"/>
  <c r="H667" i="1"/>
  <c r="I667" i="1"/>
  <c r="J667" i="1"/>
  <c r="C668" i="1"/>
  <c r="D668" i="1"/>
  <c r="C669" i="1" s="1"/>
  <c r="E668" i="1"/>
  <c r="E670" i="1" s="1"/>
  <c r="E671" i="1" s="1"/>
  <c r="F668" i="1"/>
  <c r="F670" i="1" s="1"/>
  <c r="F671" i="1" s="1"/>
  <c r="G668" i="1"/>
  <c r="H668" i="1"/>
  <c r="I668" i="1"/>
  <c r="I670" i="1" s="1"/>
  <c r="I671" i="1" s="1"/>
  <c r="J668" i="1"/>
  <c r="J670" i="1" s="1"/>
  <c r="J671" i="1" s="1"/>
  <c r="G669" i="1"/>
  <c r="C670" i="1"/>
  <c r="D670" i="1"/>
  <c r="G670" i="1"/>
  <c r="H670" i="1"/>
  <c r="H671" i="1" s="1"/>
  <c r="C671" i="1"/>
  <c r="D671" i="1"/>
  <c r="G671" i="1"/>
  <c r="C686" i="1"/>
  <c r="D686" i="1"/>
  <c r="D687" i="1" s="1"/>
  <c r="E686" i="1"/>
  <c r="F686" i="1"/>
  <c r="G686" i="1"/>
  <c r="H686" i="1"/>
  <c r="I686" i="1"/>
  <c r="J686" i="1"/>
  <c r="C687" i="1"/>
  <c r="E687" i="1"/>
  <c r="F687" i="1"/>
  <c r="F689" i="1" s="1"/>
  <c r="F690" i="1" s="1"/>
  <c r="G687" i="1"/>
  <c r="H687" i="1"/>
  <c r="H689" i="1" s="1"/>
  <c r="H690" i="1" s="1"/>
  <c r="I687" i="1"/>
  <c r="J687" i="1"/>
  <c r="J689" i="1" s="1"/>
  <c r="J690" i="1" s="1"/>
  <c r="C689" i="1"/>
  <c r="E689" i="1"/>
  <c r="G689" i="1"/>
  <c r="I689" i="1"/>
  <c r="C690" i="1"/>
  <c r="E690" i="1"/>
  <c r="G690" i="1"/>
  <c r="I690" i="1"/>
  <c r="C695" i="1"/>
  <c r="D695" i="1"/>
  <c r="E695" i="1"/>
  <c r="F695" i="1"/>
  <c r="G695" i="1"/>
  <c r="G696" i="1" s="1"/>
  <c r="G698" i="1" s="1"/>
  <c r="G699" i="1" s="1"/>
  <c r="H695" i="1"/>
  <c r="I695" i="1"/>
  <c r="J695" i="1"/>
  <c r="C696" i="1"/>
  <c r="C698" i="1" s="1"/>
  <c r="C699" i="1" s="1"/>
  <c r="D696" i="1"/>
  <c r="E696" i="1"/>
  <c r="E698" i="1" s="1"/>
  <c r="E699" i="1" s="1"/>
  <c r="F696" i="1"/>
  <c r="H696" i="1"/>
  <c r="I696" i="1"/>
  <c r="I698" i="1" s="1"/>
  <c r="I699" i="1" s="1"/>
  <c r="J696" i="1"/>
  <c r="C697" i="1"/>
  <c r="D698" i="1"/>
  <c r="F698" i="1"/>
  <c r="H698" i="1"/>
  <c r="J698" i="1"/>
  <c r="D699" i="1"/>
  <c r="F699" i="1"/>
  <c r="H699" i="1"/>
  <c r="J699" i="1"/>
  <c r="C703" i="1"/>
  <c r="D703" i="1"/>
  <c r="E703" i="1"/>
  <c r="F703" i="1"/>
  <c r="G703" i="1"/>
  <c r="H703" i="1"/>
  <c r="I703" i="1"/>
  <c r="J703" i="1"/>
  <c r="J704" i="1" s="1"/>
  <c r="J706" i="1" s="1"/>
  <c r="J707" i="1" s="1"/>
  <c r="C704" i="1"/>
  <c r="D704" i="1"/>
  <c r="C705" i="1" s="1"/>
  <c r="E704" i="1"/>
  <c r="F704" i="1"/>
  <c r="F706" i="1" s="1"/>
  <c r="F707" i="1" s="1"/>
  <c r="G704" i="1"/>
  <c r="H704" i="1"/>
  <c r="H706" i="1" s="1"/>
  <c r="H707" i="1" s="1"/>
  <c r="I704" i="1"/>
  <c r="C706" i="1"/>
  <c r="E706" i="1"/>
  <c r="G706" i="1"/>
  <c r="I706" i="1"/>
  <c r="C707" i="1"/>
  <c r="E707" i="1"/>
  <c r="G707" i="1"/>
  <c r="I707" i="1"/>
  <c r="C713" i="1"/>
  <c r="C715" i="1" s="1"/>
  <c r="C716" i="1" s="1"/>
  <c r="D713" i="1"/>
  <c r="E713" i="1"/>
  <c r="E715" i="1" s="1"/>
  <c r="E716" i="1" s="1"/>
  <c r="F713" i="1"/>
  <c r="G713" i="1"/>
  <c r="G715" i="1" s="1"/>
  <c r="G716" i="1" s="1"/>
  <c r="H713" i="1"/>
  <c r="I713" i="1"/>
  <c r="I715" i="1" s="1"/>
  <c r="I716" i="1" s="1"/>
  <c r="J713" i="1"/>
  <c r="C714" i="1"/>
  <c r="D715" i="1"/>
  <c r="F715" i="1"/>
  <c r="H715" i="1"/>
  <c r="J715" i="1"/>
  <c r="D716" i="1"/>
  <c r="F716" i="1"/>
  <c r="H716" i="1"/>
  <c r="J716" i="1"/>
  <c r="C721" i="1"/>
  <c r="D721" i="1"/>
  <c r="D723" i="1" s="1"/>
  <c r="D724" i="1" s="1"/>
  <c r="E721" i="1"/>
  <c r="F721" i="1"/>
  <c r="F723" i="1" s="1"/>
  <c r="F724" i="1" s="1"/>
  <c r="G721" i="1"/>
  <c r="H721" i="1"/>
  <c r="H723" i="1" s="1"/>
  <c r="H724" i="1" s="1"/>
  <c r="I721" i="1"/>
  <c r="J721" i="1"/>
  <c r="J723" i="1" s="1"/>
  <c r="J724" i="1" s="1"/>
  <c r="C723" i="1"/>
  <c r="E723" i="1"/>
  <c r="G723" i="1"/>
  <c r="I723" i="1"/>
  <c r="C724" i="1"/>
  <c r="E724" i="1"/>
  <c r="G724" i="1"/>
  <c r="I724" i="1"/>
  <c r="C731" i="1"/>
  <c r="C745" i="1" s="1"/>
  <c r="C746" i="1" s="1"/>
  <c r="C747" i="1" s="1"/>
  <c r="D731" i="1"/>
  <c r="E731" i="1"/>
  <c r="E745" i="1" s="1"/>
  <c r="E746" i="1" s="1"/>
  <c r="E747" i="1" s="1"/>
  <c r="F731" i="1"/>
  <c r="G731" i="1"/>
  <c r="G745" i="1" s="1"/>
  <c r="G746" i="1" s="1"/>
  <c r="G747" i="1" s="1"/>
  <c r="H731" i="1"/>
  <c r="I731" i="1"/>
  <c r="I745" i="1" s="1"/>
  <c r="I746" i="1" s="1"/>
  <c r="I747" i="1" s="1"/>
  <c r="J731" i="1"/>
  <c r="C735" i="1"/>
  <c r="D735" i="1"/>
  <c r="E735" i="1"/>
  <c r="F735" i="1"/>
  <c r="G735" i="1"/>
  <c r="G736" i="1" s="1"/>
  <c r="G738" i="1" s="1"/>
  <c r="G739" i="1" s="1"/>
  <c r="H735" i="1"/>
  <c r="I735" i="1"/>
  <c r="J735" i="1"/>
  <c r="C736" i="1"/>
  <c r="C738" i="1" s="1"/>
  <c r="C739" i="1" s="1"/>
  <c r="D736" i="1"/>
  <c r="E736" i="1"/>
  <c r="E738" i="1" s="1"/>
  <c r="E739" i="1" s="1"/>
  <c r="F736" i="1"/>
  <c r="H736" i="1"/>
  <c r="I736" i="1"/>
  <c r="I738" i="1" s="1"/>
  <c r="I739" i="1" s="1"/>
  <c r="J736" i="1"/>
  <c r="C737" i="1"/>
  <c r="D738" i="1"/>
  <c r="F738" i="1"/>
  <c r="H738" i="1"/>
  <c r="J738" i="1"/>
  <c r="D739" i="1"/>
  <c r="F739" i="1"/>
  <c r="H739" i="1"/>
  <c r="J739" i="1"/>
  <c r="C744" i="1"/>
  <c r="D744" i="1"/>
  <c r="E744" i="1"/>
  <c r="F744" i="1"/>
  <c r="F745" i="1" s="1"/>
  <c r="F746" i="1" s="1"/>
  <c r="F747" i="1" s="1"/>
  <c r="G744" i="1"/>
  <c r="H744" i="1"/>
  <c r="I744" i="1"/>
  <c r="J744" i="1"/>
  <c r="D745" i="1"/>
  <c r="H745" i="1"/>
  <c r="J745" i="1"/>
  <c r="J746" i="1" s="1"/>
  <c r="J747" i="1" s="1"/>
  <c r="D746" i="1"/>
  <c r="H746" i="1"/>
  <c r="D747" i="1"/>
  <c r="H747" i="1"/>
  <c r="C751" i="1"/>
  <c r="D751" i="1"/>
  <c r="E751" i="1"/>
  <c r="F751" i="1"/>
  <c r="G751" i="1"/>
  <c r="H751" i="1"/>
  <c r="I751" i="1"/>
  <c r="J751" i="1"/>
  <c r="D752" i="1"/>
  <c r="F752" i="1"/>
  <c r="F753" i="1" s="1"/>
  <c r="F754" i="1" s="1"/>
  <c r="H752" i="1"/>
  <c r="J752" i="1"/>
  <c r="D753" i="1"/>
  <c r="H753" i="1"/>
  <c r="J753" i="1"/>
  <c r="D754" i="1"/>
  <c r="H754" i="1"/>
  <c r="J754" i="1"/>
  <c r="C758" i="1"/>
  <c r="D758" i="1"/>
  <c r="E758" i="1"/>
  <c r="F758" i="1"/>
  <c r="G758" i="1"/>
  <c r="H758" i="1"/>
  <c r="I758" i="1"/>
  <c r="J758" i="1"/>
  <c r="D759" i="1"/>
  <c r="F759" i="1"/>
  <c r="H759" i="1"/>
  <c r="J759" i="1"/>
  <c r="D760" i="1"/>
  <c r="F760" i="1"/>
  <c r="F761" i="1" s="1"/>
  <c r="H760" i="1"/>
  <c r="J760" i="1"/>
  <c r="D761" i="1"/>
  <c r="H761" i="1"/>
  <c r="J761" i="1"/>
  <c r="C765" i="1"/>
  <c r="D765" i="1"/>
  <c r="E765" i="1"/>
  <c r="F765" i="1"/>
  <c r="G765" i="1"/>
  <c r="H765" i="1"/>
  <c r="I765" i="1"/>
  <c r="J765" i="1"/>
  <c r="J766" i="1" s="1"/>
  <c r="J767" i="1" s="1"/>
  <c r="J768" i="1" s="1"/>
  <c r="D766" i="1"/>
  <c r="F766" i="1"/>
  <c r="F767" i="1" s="1"/>
  <c r="F768" i="1" s="1"/>
  <c r="H766" i="1"/>
  <c r="D767" i="1"/>
  <c r="H767" i="1"/>
  <c r="D768" i="1"/>
  <c r="H768" i="1"/>
  <c r="D689" i="1" l="1"/>
  <c r="D690" i="1" s="1"/>
  <c r="C688" i="1"/>
  <c r="B547" i="1"/>
  <c r="B548" i="1"/>
  <c r="B549" i="1" s="1"/>
  <c r="B525" i="1"/>
  <c r="B526" i="1" s="1"/>
  <c r="B524" i="1"/>
  <c r="B632" i="1"/>
  <c r="B633" i="1" s="1"/>
  <c r="B631" i="1"/>
  <c r="B650" i="1"/>
  <c r="B651" i="1"/>
  <c r="B652" i="1" s="1"/>
  <c r="B575" i="1"/>
  <c r="C576" i="1"/>
  <c r="C577" i="1" s="1"/>
  <c r="B602" i="1"/>
  <c r="C39" i="1"/>
  <c r="C46" i="1" s="1"/>
  <c r="D39" i="1"/>
  <c r="D46" i="1" s="1"/>
  <c r="D38" i="1"/>
  <c r="D45" i="1" s="1"/>
  <c r="C38" i="1"/>
  <c r="C45" i="1" s="1"/>
  <c r="D37" i="1"/>
  <c r="D44" i="1" s="1"/>
  <c r="B37" i="1"/>
  <c r="B44" i="1" s="1"/>
  <c r="C36" i="1"/>
  <c r="C43" i="1" s="1"/>
  <c r="C37" i="1"/>
  <c r="C44" i="1" s="1"/>
  <c r="D36" i="1"/>
  <c r="D43" i="1" s="1"/>
  <c r="B36" i="1"/>
  <c r="B43" i="1" s="1"/>
  <c r="C35" i="1"/>
  <c r="C42" i="1" s="1"/>
  <c r="D35" i="1"/>
  <c r="D42" i="1" s="1"/>
  <c r="B35" i="1"/>
  <c r="B42" i="1" s="1"/>
  <c r="I766" i="1"/>
  <c r="I767" i="1" s="1"/>
  <c r="I768" i="1" s="1"/>
  <c r="E766" i="1"/>
  <c r="E767" i="1" s="1"/>
  <c r="E768" i="1" s="1"/>
  <c r="I759" i="1"/>
  <c r="I760" i="1" s="1"/>
  <c r="I761" i="1" s="1"/>
  <c r="E759" i="1"/>
  <c r="E760" i="1" s="1"/>
  <c r="E761" i="1" s="1"/>
  <c r="I752" i="1"/>
  <c r="I753" i="1" s="1"/>
  <c r="I754" i="1" s="1"/>
  <c r="E752" i="1"/>
  <c r="E753" i="1" s="1"/>
  <c r="E754" i="1" s="1"/>
  <c r="C722" i="1"/>
  <c r="D706" i="1"/>
  <c r="D707" i="1" s="1"/>
  <c r="C611" i="1"/>
  <c r="C612" i="1" s="1"/>
  <c r="B591" i="1"/>
  <c r="C567" i="1"/>
  <c r="C568" i="1" s="1"/>
  <c r="F284" i="1"/>
  <c r="F286" i="1" s="1"/>
  <c r="F287" i="1" s="1"/>
  <c r="E35" i="1"/>
  <c r="E42" i="1" s="1"/>
  <c r="E37" i="1"/>
  <c r="E44" i="1" s="1"/>
  <c r="C323" i="1"/>
  <c r="C324" i="1"/>
  <c r="C325" i="1" s="1"/>
  <c r="J294" i="1"/>
  <c r="J296" i="1" s="1"/>
  <c r="J297" i="1" s="1"/>
  <c r="J284" i="1"/>
  <c r="J286" i="1" s="1"/>
  <c r="J287" i="1" s="1"/>
  <c r="L221" i="1"/>
  <c r="L227" i="1" s="1"/>
  <c r="L230" i="1" s="1"/>
  <c r="H221" i="1"/>
  <c r="H227" i="1" s="1"/>
  <c r="H230" i="1" s="1"/>
  <c r="D221" i="1"/>
  <c r="K65" i="1"/>
  <c r="G766" i="1"/>
  <c r="G767" i="1" s="1"/>
  <c r="G768" i="1" s="1"/>
  <c r="C766" i="1"/>
  <c r="C767" i="1" s="1"/>
  <c r="C768" i="1" s="1"/>
  <c r="G759" i="1"/>
  <c r="G760" i="1" s="1"/>
  <c r="G761" i="1" s="1"/>
  <c r="C759" i="1"/>
  <c r="C760" i="1" s="1"/>
  <c r="C761" i="1" s="1"/>
  <c r="G752" i="1"/>
  <c r="G753" i="1" s="1"/>
  <c r="G754" i="1" s="1"/>
  <c r="C752" i="1"/>
  <c r="C753" i="1" s="1"/>
  <c r="C754" i="1" s="1"/>
  <c r="L537" i="1"/>
  <c r="L538" i="1" s="1"/>
  <c r="L539" i="1" s="1"/>
  <c r="H537" i="1"/>
  <c r="H538" i="1" s="1"/>
  <c r="H539" i="1" s="1"/>
  <c r="D537" i="1"/>
  <c r="D538" i="1" s="1"/>
  <c r="D539" i="1" s="1"/>
  <c r="J366" i="1"/>
  <c r="J368" i="1" s="1"/>
  <c r="J369" i="1" s="1"/>
  <c r="G347" i="1"/>
  <c r="G349" i="1" s="1"/>
  <c r="G350" i="1" s="1"/>
  <c r="G356" i="1"/>
  <c r="G358" i="1" s="1"/>
  <c r="G359" i="1" s="1"/>
  <c r="C347" i="1"/>
  <c r="C349" i="1" s="1"/>
  <c r="C350" i="1" s="1"/>
  <c r="C356" i="1"/>
  <c r="L137" i="1"/>
  <c r="L140" i="1" s="1"/>
  <c r="E76" i="1"/>
  <c r="E80" i="1" s="1"/>
  <c r="E83" i="1" s="1"/>
  <c r="E39" i="1"/>
  <c r="E46" i="1" s="1"/>
  <c r="E38" i="1"/>
  <c r="E45" i="1" s="1"/>
  <c r="E36" i="1"/>
  <c r="E43" i="1" s="1"/>
  <c r="E248" i="1"/>
  <c r="E249" i="1" s="1"/>
  <c r="E247" i="1"/>
  <c r="K195" i="1"/>
  <c r="G195" i="1"/>
  <c r="C195" i="1"/>
  <c r="K172" i="1"/>
  <c r="K175" i="1" s="1"/>
  <c r="C172" i="1"/>
  <c r="C175" i="1" s="1"/>
  <c r="C168" i="1"/>
  <c r="L172" i="1" s="1"/>
  <c r="L175" i="1" s="1"/>
  <c r="K163" i="1"/>
  <c r="G163" i="1"/>
  <c r="C163" i="1"/>
  <c r="K137" i="1"/>
  <c r="K140" i="1" s="1"/>
  <c r="C137" i="1"/>
  <c r="C140" i="1" s="1"/>
  <c r="C134" i="1"/>
  <c r="E137" i="1" s="1"/>
  <c r="E140" i="1" s="1"/>
  <c r="K130" i="1"/>
  <c r="G130" i="1"/>
  <c r="C130" i="1"/>
  <c r="K109" i="1"/>
  <c r="K112" i="1" s="1"/>
  <c r="C109" i="1"/>
  <c r="C112" i="1" s="1"/>
  <c r="C106" i="1"/>
  <c r="D109" i="1" s="1"/>
  <c r="D112" i="1" s="1"/>
  <c r="K102" i="1"/>
  <c r="G102" i="1"/>
  <c r="C102" i="1"/>
  <c r="E40" i="1"/>
  <c r="E47" i="1" s="1"/>
  <c r="C284" i="1"/>
  <c r="C294" i="1"/>
  <c r="C225" i="1"/>
  <c r="I221" i="1"/>
  <c r="I227" i="1" s="1"/>
  <c r="I230" i="1" s="1"/>
  <c r="E221" i="1"/>
  <c r="E227" i="1" s="1"/>
  <c r="E230" i="1" s="1"/>
  <c r="L202" i="1"/>
  <c r="L205" i="1" s="1"/>
  <c r="L64" i="1"/>
  <c r="F75" i="1" s="1"/>
  <c r="L65" i="1"/>
  <c r="H64" i="1"/>
  <c r="D75" i="1" s="1"/>
  <c r="H65" i="1"/>
  <c r="G65" i="1"/>
  <c r="D76" i="1" s="1"/>
  <c r="D80" i="1" s="1"/>
  <c r="D83" i="1" s="1"/>
  <c r="K202" i="1"/>
  <c r="K205" i="1" s="1"/>
  <c r="C202" i="1"/>
  <c r="C205" i="1" s="1"/>
  <c r="C199" i="1"/>
  <c r="E202" i="1" s="1"/>
  <c r="E205" i="1" s="1"/>
  <c r="L195" i="1"/>
  <c r="H195" i="1"/>
  <c r="D195" i="1"/>
  <c r="H172" i="1"/>
  <c r="H175" i="1" s="1"/>
  <c r="L163" i="1"/>
  <c r="H163" i="1"/>
  <c r="D163" i="1"/>
  <c r="H137" i="1"/>
  <c r="H140" i="1" s="1"/>
  <c r="L130" i="1"/>
  <c r="H130" i="1"/>
  <c r="D130" i="1"/>
  <c r="H109" i="1"/>
  <c r="H112" i="1" s="1"/>
  <c r="L102" i="1"/>
  <c r="H102" i="1"/>
  <c r="D102" i="1"/>
  <c r="C64" i="1"/>
  <c r="C40" i="1"/>
  <c r="C47" i="1" s="1"/>
  <c r="E3" i="1"/>
  <c r="E5" i="1"/>
  <c r="D171" i="1" l="1"/>
  <c r="D174" i="1" s="1"/>
  <c r="F76" i="1"/>
  <c r="F80" i="1" s="1"/>
  <c r="F83" i="1" s="1"/>
  <c r="C224" i="1"/>
  <c r="D227" i="1"/>
  <c r="D230" i="1" s="1"/>
  <c r="C66" i="1"/>
  <c r="C75" i="1"/>
  <c r="H202" i="1"/>
  <c r="H205" i="1" s="1"/>
  <c r="E109" i="1"/>
  <c r="E112" i="1" s="1"/>
  <c r="E172" i="1"/>
  <c r="E175" i="1" s="1"/>
  <c r="G109" i="1"/>
  <c r="G112" i="1" s="1"/>
  <c r="C286" i="1"/>
  <c r="C287" i="1" s="1"/>
  <c r="C285" i="1"/>
  <c r="K171" i="1"/>
  <c r="K174" i="1" s="1"/>
  <c r="K201" i="1"/>
  <c r="K204" i="1" s="1"/>
  <c r="D108" i="1"/>
  <c r="D111" i="1" s="1"/>
  <c r="J202" i="1"/>
  <c r="J205" i="1" s="1"/>
  <c r="F202" i="1"/>
  <c r="F205" i="1" s="1"/>
  <c r="I202" i="1"/>
  <c r="I205" i="1" s="1"/>
  <c r="D202" i="1"/>
  <c r="D205" i="1" s="1"/>
  <c r="C105" i="1"/>
  <c r="C108" i="1"/>
  <c r="C111" i="1" s="1"/>
  <c r="J109" i="1"/>
  <c r="J112" i="1" s="1"/>
  <c r="F109" i="1"/>
  <c r="F112" i="1" s="1"/>
  <c r="I109" i="1"/>
  <c r="I112" i="1" s="1"/>
  <c r="C133" i="1"/>
  <c r="K136" i="1" s="1"/>
  <c r="K139" i="1" s="1"/>
  <c r="J137" i="1"/>
  <c r="J140" i="1" s="1"/>
  <c r="F137" i="1"/>
  <c r="F140" i="1" s="1"/>
  <c r="I137" i="1"/>
  <c r="I140" i="1" s="1"/>
  <c r="C167" i="1"/>
  <c r="C171" i="1"/>
  <c r="C174" i="1" s="1"/>
  <c r="J172" i="1"/>
  <c r="J175" i="1" s="1"/>
  <c r="F172" i="1"/>
  <c r="F175" i="1" s="1"/>
  <c r="I172" i="1"/>
  <c r="I175" i="1" s="1"/>
  <c r="C198" i="1"/>
  <c r="C201" i="1"/>
  <c r="C204" i="1" s="1"/>
  <c r="C357" i="1"/>
  <c r="C358" i="1"/>
  <c r="C359" i="1" s="1"/>
  <c r="G137" i="1"/>
  <c r="G140" i="1" s="1"/>
  <c r="D137" i="1"/>
  <c r="D140" i="1" s="1"/>
  <c r="H108" i="1"/>
  <c r="H111" i="1" s="1"/>
  <c r="L201" i="1"/>
  <c r="L204" i="1" s="1"/>
  <c r="C295" i="1"/>
  <c r="C296" i="1"/>
  <c r="C297" i="1" s="1"/>
  <c r="G171" i="1"/>
  <c r="G174" i="1" s="1"/>
  <c r="G201" i="1"/>
  <c r="G204" i="1" s="1"/>
  <c r="G202" i="1"/>
  <c r="G205" i="1" s="1"/>
  <c r="L109" i="1"/>
  <c r="L112" i="1" s="1"/>
  <c r="G172" i="1"/>
  <c r="G175" i="1" s="1"/>
  <c r="C9" i="1"/>
  <c r="E9" i="1"/>
  <c r="M15" i="1"/>
  <c r="I15" i="1"/>
  <c r="E15" i="1"/>
  <c r="C15" i="1"/>
  <c r="M13" i="1"/>
  <c r="I13" i="1"/>
  <c r="E13" i="1"/>
  <c r="C13" i="1"/>
  <c r="M11" i="1"/>
  <c r="I11" i="1"/>
  <c r="E11" i="1"/>
  <c r="C11" i="1"/>
  <c r="M9" i="1"/>
  <c r="I9" i="1"/>
  <c r="M7" i="1"/>
  <c r="I7" i="1"/>
  <c r="E7" i="1"/>
  <c r="C7" i="1"/>
  <c r="M5" i="1"/>
  <c r="I5" i="1"/>
  <c r="C5" i="1"/>
  <c r="M3" i="1"/>
  <c r="I3" i="1"/>
  <c r="C3" i="1"/>
  <c r="L136" i="1" l="1"/>
  <c r="L139" i="1" s="1"/>
  <c r="F108" i="1"/>
  <c r="F111" i="1" s="1"/>
  <c r="E108" i="1"/>
  <c r="E111" i="1" s="1"/>
  <c r="I108" i="1"/>
  <c r="I111" i="1" s="1"/>
  <c r="J108" i="1"/>
  <c r="J111" i="1" s="1"/>
  <c r="L108" i="1"/>
  <c r="L111" i="1" s="1"/>
  <c r="C79" i="1"/>
  <c r="C82" i="1" s="1"/>
  <c r="C69" i="1"/>
  <c r="C71" i="1" s="1"/>
  <c r="E79" i="1"/>
  <c r="E82" i="1" s="1"/>
  <c r="H136" i="1"/>
  <c r="H139" i="1" s="1"/>
  <c r="G136" i="1"/>
  <c r="G139" i="1" s="1"/>
  <c r="I201" i="1"/>
  <c r="I204" i="1" s="1"/>
  <c r="F201" i="1"/>
  <c r="F204" i="1" s="1"/>
  <c r="E201" i="1"/>
  <c r="E204" i="1" s="1"/>
  <c r="J201" i="1"/>
  <c r="J204" i="1" s="1"/>
  <c r="H201" i="1"/>
  <c r="H204" i="1" s="1"/>
  <c r="D201" i="1"/>
  <c r="D204" i="1" s="1"/>
  <c r="D79" i="1"/>
  <c r="D82" i="1" s="1"/>
  <c r="F136" i="1"/>
  <c r="F139" i="1" s="1"/>
  <c r="E136" i="1"/>
  <c r="E139" i="1" s="1"/>
  <c r="J136" i="1"/>
  <c r="J139" i="1" s="1"/>
  <c r="I136" i="1"/>
  <c r="I139" i="1" s="1"/>
  <c r="G108" i="1"/>
  <c r="G111" i="1" s="1"/>
  <c r="D136" i="1"/>
  <c r="D139" i="1" s="1"/>
  <c r="J171" i="1"/>
  <c r="J174" i="1" s="1"/>
  <c r="F171" i="1"/>
  <c r="F174" i="1" s="1"/>
  <c r="E171" i="1"/>
  <c r="E174" i="1" s="1"/>
  <c r="I171" i="1"/>
  <c r="I174" i="1" s="1"/>
  <c r="C136" i="1"/>
  <c r="C139" i="1" s="1"/>
  <c r="L171" i="1"/>
  <c r="L174" i="1" s="1"/>
  <c r="H171" i="1"/>
  <c r="H174" i="1" s="1"/>
  <c r="K108" i="1"/>
  <c r="K111" i="1" s="1"/>
  <c r="F79" i="1"/>
  <c r="F82" i="1" s="1"/>
</calcChain>
</file>

<file path=xl/sharedStrings.xml><?xml version="1.0" encoding="utf-8"?>
<sst xmlns="http://schemas.openxmlformats.org/spreadsheetml/2006/main" count="704" uniqueCount="193">
  <si>
    <t>HFSCS A</t>
  </si>
  <si>
    <t>HFSCS d</t>
  </si>
  <si>
    <t>sni 2w</t>
  </si>
  <si>
    <t>naive</t>
  </si>
  <si>
    <t>b-actine</t>
  </si>
  <si>
    <t>b-actin</t>
  </si>
  <si>
    <t>nlpr</t>
  </si>
  <si>
    <t>CD16</t>
  </si>
  <si>
    <t>cd32</t>
  </si>
  <si>
    <t>mcr-1</t>
  </si>
  <si>
    <t>il-4r</t>
  </si>
  <si>
    <t>cd86</t>
  </si>
  <si>
    <t>meanT</t>
  </si>
  <si>
    <t>delta CT</t>
  </si>
  <si>
    <t>deltadelta ct</t>
  </si>
  <si>
    <t>2^</t>
  </si>
  <si>
    <t>NAÏVE 1</t>
  </si>
  <si>
    <t>NAÏVE 2</t>
  </si>
  <si>
    <t>SNI 1</t>
  </si>
  <si>
    <t>SNI 2</t>
  </si>
  <si>
    <t>HFSCSD2</t>
  </si>
  <si>
    <t>mrc--1</t>
  </si>
  <si>
    <t>SNI 3</t>
  </si>
  <si>
    <t>HFSCSD1</t>
  </si>
  <si>
    <t>HFSCSA1</t>
  </si>
  <si>
    <t>HFSCSA2</t>
  </si>
  <si>
    <t>HFSCSA3</t>
  </si>
  <si>
    <t>NAÏVE 3</t>
  </si>
  <si>
    <t>CD86</t>
  </si>
  <si>
    <t>MEAN CT</t>
  </si>
  <si>
    <t>BETA-ACTIN</t>
  </si>
  <si>
    <t>DELTA CT</t>
  </si>
  <si>
    <t>MCR-1</t>
  </si>
  <si>
    <t>DELTA DELTA CT</t>
  </si>
  <si>
    <t>total mean</t>
  </si>
  <si>
    <t>naïve</t>
  </si>
  <si>
    <t xml:space="preserve">sni </t>
  </si>
  <si>
    <t>hfscsd</t>
  </si>
  <si>
    <t>hfscsA</t>
  </si>
  <si>
    <t>2^-deitadeitact</t>
  </si>
  <si>
    <t xml:space="preserve">delta delta </t>
  </si>
  <si>
    <t>mean naive</t>
  </si>
  <si>
    <t>ARG-1</t>
  </si>
  <si>
    <t>MEAN</t>
  </si>
  <si>
    <t>MEAN 1</t>
  </si>
  <si>
    <t>INOS</t>
  </si>
  <si>
    <t xml:space="preserve">DELTA CT </t>
  </si>
  <si>
    <t>NAÏVE MEAN</t>
  </si>
  <si>
    <t>CD163</t>
  </si>
  <si>
    <t>NLPR</t>
  </si>
  <si>
    <t>DELTA</t>
  </si>
  <si>
    <t>DELTADELTA</t>
  </si>
  <si>
    <t>TOTAL MEAN</t>
  </si>
  <si>
    <t>mrc-1</t>
  </si>
  <si>
    <t>mean</t>
  </si>
  <si>
    <t>beta-actin</t>
  </si>
  <si>
    <t>delta ct</t>
  </si>
  <si>
    <t>mean naïve</t>
  </si>
  <si>
    <t>delta delta ct</t>
  </si>
  <si>
    <t>cd16</t>
  </si>
  <si>
    <t>IL-4R</t>
  </si>
  <si>
    <t>MEAN NAÏVE</t>
  </si>
  <si>
    <t>naive1</t>
  </si>
  <si>
    <t>naive2</t>
  </si>
  <si>
    <t>sni1</t>
  </si>
  <si>
    <t>sni2</t>
  </si>
  <si>
    <t>sni3</t>
  </si>
  <si>
    <t>hfd1</t>
  </si>
  <si>
    <t>hfd2</t>
  </si>
  <si>
    <t>hfa1</t>
  </si>
  <si>
    <t>hfa2</t>
  </si>
  <si>
    <t>hfa3</t>
  </si>
  <si>
    <t>naïve mean</t>
  </si>
  <si>
    <t>SNI1</t>
  </si>
  <si>
    <t>SNI2</t>
  </si>
  <si>
    <t>SHAM1</t>
  </si>
  <si>
    <t>SHAM2</t>
  </si>
  <si>
    <t>HF10-1</t>
  </si>
  <si>
    <t>HF10-2</t>
  </si>
  <si>
    <t>CON-1</t>
  </si>
  <si>
    <t>CON-2</t>
  </si>
  <si>
    <t>DELTA MEAN</t>
  </si>
  <si>
    <t>DELTADELTA MEAN</t>
  </si>
  <si>
    <t>SHAM MEAN</t>
  </si>
  <si>
    <t>DEALTADELTA</t>
  </si>
  <si>
    <t>NLPR3</t>
  </si>
  <si>
    <t>beta</t>
  </si>
  <si>
    <t>IRF8</t>
  </si>
  <si>
    <t>DELAT</t>
  </si>
  <si>
    <t>IRF5</t>
  </si>
  <si>
    <t>p2x4-2nd</t>
  </si>
  <si>
    <t>beta-2nd</t>
  </si>
  <si>
    <t>mean sham</t>
  </si>
  <si>
    <t>IRF-8</t>
  </si>
  <si>
    <t>MEAN SHAM</t>
  </si>
  <si>
    <t>DELTA DELTA</t>
  </si>
  <si>
    <t>p2x4</t>
  </si>
  <si>
    <t>HF10</t>
  </si>
  <si>
    <t>Con</t>
  </si>
  <si>
    <t>Tublin</t>
  </si>
  <si>
    <t>Mean</t>
  </si>
  <si>
    <t xml:space="preserve">deltadelta </t>
  </si>
  <si>
    <t>2^-</t>
  </si>
  <si>
    <t>Sham</t>
  </si>
  <si>
    <t>SNI</t>
  </si>
  <si>
    <t>deltadelta</t>
  </si>
  <si>
    <t>CD32</t>
  </si>
  <si>
    <t>conp8</t>
  </si>
  <si>
    <t>conp9</t>
  </si>
  <si>
    <t>HFAT11</t>
  </si>
  <si>
    <t>HFATP12</t>
  </si>
  <si>
    <t>SHAM</t>
  </si>
  <si>
    <t>DLETA</t>
  </si>
  <si>
    <t>DELTA2</t>
  </si>
  <si>
    <t>Arg-1</t>
  </si>
  <si>
    <t>sham1</t>
  </si>
  <si>
    <t>sham2</t>
  </si>
  <si>
    <t>hf1</t>
  </si>
  <si>
    <t>hf2</t>
  </si>
  <si>
    <t>con1</t>
  </si>
  <si>
    <t>con2</t>
  </si>
  <si>
    <t>conp1</t>
  </si>
  <si>
    <t>conp2</t>
  </si>
  <si>
    <t>hfatp1</t>
  </si>
  <si>
    <t>hfatp2</t>
  </si>
  <si>
    <t>P2X4</t>
  </si>
  <si>
    <t>sham mean</t>
  </si>
  <si>
    <t>2……</t>
  </si>
  <si>
    <t>Undetermined</t>
  </si>
  <si>
    <t xml:space="preserve">DELTA </t>
  </si>
  <si>
    <t>con</t>
  </si>
  <si>
    <t>hf-si7-r2</t>
  </si>
  <si>
    <t>hfsi7-r3</t>
  </si>
  <si>
    <t>con-si7-r4</t>
  </si>
  <si>
    <t>con-si7-r7</t>
  </si>
  <si>
    <t>si-4-2</t>
  </si>
  <si>
    <t>si-4-3</t>
  </si>
  <si>
    <t xml:space="preserve">delta </t>
  </si>
  <si>
    <t>HF</t>
  </si>
  <si>
    <t>p2x7</t>
  </si>
  <si>
    <t>delta</t>
  </si>
  <si>
    <t xml:space="preserve">kaiso </t>
  </si>
  <si>
    <t>HF10+ATP-1</t>
  </si>
  <si>
    <t>HF10+ATP-2</t>
  </si>
  <si>
    <t>CON_PSB-1</t>
  </si>
  <si>
    <t>CON+PSB-2</t>
  </si>
  <si>
    <t>HF+SI7-1</t>
  </si>
  <si>
    <t>HF+SI7-2</t>
  </si>
  <si>
    <t>CON-SI-1</t>
  </si>
  <si>
    <t>CON-SI7-2</t>
  </si>
  <si>
    <t>BETA</t>
  </si>
  <si>
    <t>matn2</t>
  </si>
  <si>
    <t>EGR2</t>
  </si>
  <si>
    <t>2 DELTA</t>
  </si>
  <si>
    <t>KAISO</t>
  </si>
  <si>
    <t>sham</t>
  </si>
  <si>
    <t>Sham-1</t>
  </si>
  <si>
    <t>sham-2</t>
  </si>
  <si>
    <t>SNI-1</t>
  </si>
  <si>
    <t>SNI-2</t>
  </si>
  <si>
    <t>Con-1</t>
  </si>
  <si>
    <t>Con-2</t>
  </si>
  <si>
    <t>Kaiso</t>
  </si>
  <si>
    <t xml:space="preserve">DELTADELTA </t>
  </si>
  <si>
    <t>SHAM-1</t>
  </si>
  <si>
    <t>sni-1-I7</t>
  </si>
  <si>
    <t>SNI-2-I7</t>
  </si>
  <si>
    <t>HF10-1-I7</t>
  </si>
  <si>
    <t>CON-I7-1</t>
  </si>
  <si>
    <t>SNI-1-I7</t>
  </si>
  <si>
    <t>HF10-I7</t>
  </si>
  <si>
    <t>CON-I7</t>
  </si>
  <si>
    <t>HF-M-1</t>
  </si>
  <si>
    <t>HF-M-2</t>
  </si>
  <si>
    <t>HF-P2X7-1</t>
  </si>
  <si>
    <t>HF-P2X7-2</t>
  </si>
  <si>
    <t>CON-SI7-1</t>
  </si>
  <si>
    <t xml:space="preserve">                                               </t>
  </si>
  <si>
    <t xml:space="preserve">sham </t>
  </si>
  <si>
    <t>delta delta</t>
  </si>
  <si>
    <t>IL-10</t>
  </si>
  <si>
    <t>IL-4</t>
  </si>
  <si>
    <t>IL-1</t>
  </si>
  <si>
    <t>Sham-2</t>
  </si>
  <si>
    <t>sni-2</t>
  </si>
  <si>
    <t>sni-3</t>
  </si>
  <si>
    <t>HF10-3</t>
  </si>
  <si>
    <t>GAPDH</t>
  </si>
  <si>
    <t>IL-1B</t>
  </si>
  <si>
    <t>delta-ct</t>
  </si>
  <si>
    <t>delta-delta</t>
  </si>
  <si>
    <t>NPLR3</t>
  </si>
  <si>
    <t>IL-18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</si>
</sst>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等线"/>
      <family val="2"/>
      <scheme val="minor"/>
    </font>
    <font>
      <sz val="11"/>
      <color rgb="FFFF0000"/>
      <name val="等线"/>
      <family val="2"/>
      <scheme val="minor"/>
    </font>
    <font>
      <sz val="11"/>
      <color theme="8" tint="-0.249977111117893"/>
      <name val="等线"/>
      <family val="2"/>
      <scheme val="minor"/>
    </font>
    <font>
      <sz val="11"/>
      <color theme="9" tint="-0.499984740745262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0" borderId="0" xfId="0" applyFont="1"/>
    <xf numFmtId="0" fontId="3" fillId="2" borderId="0" xfId="0" applyFont="1" applyFill="1"/>
    <xf numFmtId="14" fontId="0" fillId="0" borderId="0" xfId="0" applyNumberFormat="1"/>
    <xf numFmtId="0" fontId="1" fillId="0" borderId="0" xfId="0" applyFont="1"/>
    <xf numFmtId="2" fontId="0" fillId="0" borderId="0" xfId="0" applyNumberFormat="1"/>
    <xf numFmtId="164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68"/>
  <sheetViews>
    <sheetView tabSelected="1" topLeftCell="A715" workbookViewId="0">
      <selection activeCell="N482" sqref="N482"/>
    </sheetView>
  </sheetViews>
  <sheetFormatPr defaultRowHeight="14" x14ac:dyDescent="0.3"/>
  <cols>
    <col min="1" max="1" width="9.08203125" bestFit="1" customWidth="1"/>
    <col min="3" max="3" width="17.33203125" bestFit="1" customWidth="1"/>
    <col min="4" max="4" width="8.83203125" customWidth="1"/>
  </cols>
  <sheetData>
    <row r="1" spans="1:16" x14ac:dyDescent="0.3">
      <c r="B1" t="s">
        <v>0</v>
      </c>
      <c r="C1" t="s">
        <v>0</v>
      </c>
      <c r="D1" t="s">
        <v>0</v>
      </c>
      <c r="E1" t="s">
        <v>1</v>
      </c>
      <c r="G1" t="s">
        <v>1</v>
      </c>
      <c r="H1" t="s">
        <v>1</v>
      </c>
      <c r="I1" t="s">
        <v>2</v>
      </c>
      <c r="K1" t="s">
        <v>2</v>
      </c>
      <c r="L1" t="s">
        <v>2</v>
      </c>
      <c r="M1" t="s">
        <v>3</v>
      </c>
      <c r="O1" t="s">
        <v>3</v>
      </c>
      <c r="P1" t="s">
        <v>3</v>
      </c>
    </row>
    <row r="2" spans="1:16" x14ac:dyDescent="0.3">
      <c r="A2" t="s">
        <v>5</v>
      </c>
      <c r="B2" s="1">
        <v>22.9022827148437</v>
      </c>
      <c r="C2" s="1">
        <v>20.374250411987305</v>
      </c>
      <c r="D2" s="1">
        <v>19.374002456665039</v>
      </c>
      <c r="E2" s="1">
        <v>19.78076171875</v>
      </c>
      <c r="F2" s="1"/>
      <c r="G2" s="1">
        <v>18.432367324829102</v>
      </c>
      <c r="H2" s="1">
        <v>19.36646842956543</v>
      </c>
      <c r="I2" s="1">
        <v>25.276943206787109</v>
      </c>
      <c r="J2" s="1"/>
      <c r="K2" s="1">
        <v>24.728715896606445</v>
      </c>
      <c r="L2" s="1">
        <v>30.857782363891602</v>
      </c>
      <c r="M2" s="1">
        <v>21.943653106689453</v>
      </c>
      <c r="N2" s="1"/>
      <c r="O2" s="1">
        <v>21.81443977355957</v>
      </c>
      <c r="P2" s="1">
        <v>21.938705444335938</v>
      </c>
    </row>
    <row r="3" spans="1:16" x14ac:dyDescent="0.3">
      <c r="B3" s="1"/>
      <c r="C3" s="1">
        <f>AVERAGE(C2:D2)</f>
        <v>19.874126434326172</v>
      </c>
      <c r="D3" s="1"/>
      <c r="E3" s="1">
        <f>AVERAGE(E2,H2)</f>
        <v>19.573615074157715</v>
      </c>
      <c r="F3" s="1"/>
      <c r="G3" s="1"/>
      <c r="H3" s="1"/>
      <c r="I3" s="1">
        <f>AVERAGE(I2:K2)</f>
        <v>25.002829551696777</v>
      </c>
      <c r="J3" s="1"/>
      <c r="K3" s="1"/>
      <c r="L3" s="1"/>
      <c r="M3" s="1">
        <f>AVERAGE(M2:P2)</f>
        <v>21.898932774861652</v>
      </c>
      <c r="N3" s="1"/>
      <c r="O3" s="1"/>
      <c r="P3" s="1"/>
    </row>
    <row r="4" spans="1:16" x14ac:dyDescent="0.3">
      <c r="A4" t="s">
        <v>6</v>
      </c>
      <c r="B4" s="1">
        <v>28.142017364501953</v>
      </c>
      <c r="C4" s="1">
        <v>26.884803771972656</v>
      </c>
      <c r="D4" s="1">
        <v>28.293064117431641</v>
      </c>
      <c r="E4" s="1">
        <v>30.350271224975586</v>
      </c>
      <c r="F4" s="1"/>
      <c r="G4" s="1">
        <v>27.022333145141602</v>
      </c>
      <c r="H4" s="1">
        <v>29.009342193603516</v>
      </c>
      <c r="I4" s="1">
        <v>31.673976898193359</v>
      </c>
      <c r="J4" s="1"/>
      <c r="K4" s="1">
        <v>29.931896209716797</v>
      </c>
      <c r="L4" s="1">
        <v>29.826892852783203</v>
      </c>
      <c r="M4" s="1">
        <v>32.700168609619141</v>
      </c>
      <c r="N4" s="1"/>
      <c r="O4" s="1">
        <v>30.071361541748047</v>
      </c>
      <c r="P4" s="1">
        <v>32.298774719238281</v>
      </c>
    </row>
    <row r="5" spans="1:16" x14ac:dyDescent="0.3">
      <c r="B5" s="1"/>
      <c r="C5" s="1">
        <f>AVERAGE(B4,D4)</f>
        <v>28.217540740966797</v>
      </c>
      <c r="D5" s="1"/>
      <c r="E5" s="1">
        <f>AVERAGE(E4,H4)</f>
        <v>29.679806709289551</v>
      </c>
      <c r="F5" s="1"/>
      <c r="G5" s="1"/>
      <c r="H5" s="1"/>
      <c r="I5" s="1">
        <f>AVERAGE(K4,L4)</f>
        <v>29.87939453125</v>
      </c>
      <c r="J5" s="1"/>
      <c r="K5" s="1"/>
      <c r="L5" s="1"/>
      <c r="M5" s="1">
        <f>AVERAGE(M4,P4)</f>
        <v>32.499471664428711</v>
      </c>
      <c r="N5" s="1"/>
      <c r="O5" s="1"/>
      <c r="P5" s="1"/>
    </row>
    <row r="6" spans="1:16" x14ac:dyDescent="0.3">
      <c r="A6" t="s">
        <v>7</v>
      </c>
      <c r="B6" s="1">
        <v>24.99943733215332</v>
      </c>
      <c r="C6" s="1">
        <v>23.693437576293945</v>
      </c>
      <c r="D6" s="1">
        <v>25.76597785949707</v>
      </c>
      <c r="E6" s="1">
        <v>22.91278076171875</v>
      </c>
      <c r="F6" s="1"/>
      <c r="G6" s="1">
        <v>24.225303649902344</v>
      </c>
      <c r="H6" s="1">
        <v>25.867120742797852</v>
      </c>
      <c r="I6" s="1">
        <v>29.198940277099609</v>
      </c>
      <c r="J6" s="1"/>
      <c r="K6" s="1">
        <v>28.832021713256836</v>
      </c>
      <c r="L6" s="1">
        <v>29.141674041748047</v>
      </c>
      <c r="M6" s="1">
        <v>28.308456420898438</v>
      </c>
      <c r="N6" s="1"/>
      <c r="O6" s="1">
        <v>27.766271591186523</v>
      </c>
      <c r="P6" s="1">
        <v>28.812873840332031</v>
      </c>
    </row>
    <row r="7" spans="1:16" x14ac:dyDescent="0.3">
      <c r="B7" s="1"/>
      <c r="C7" s="1">
        <f>AVERAGE(D6)</f>
        <v>25.76597785949707</v>
      </c>
      <c r="D7" s="1"/>
      <c r="E7" s="1">
        <f>AVERAGE(H6)</f>
        <v>25.867120742797852</v>
      </c>
      <c r="F7" s="1"/>
      <c r="H7" s="1"/>
      <c r="I7" s="1">
        <f>AVERAGE(I6,L6)</f>
        <v>29.170307159423828</v>
      </c>
      <c r="J7" s="1"/>
      <c r="K7" s="1"/>
      <c r="L7" s="1"/>
      <c r="M7" s="1">
        <f>AVERAGE(M6,P6)</f>
        <v>28.560665130615234</v>
      </c>
      <c r="N7" s="1"/>
      <c r="O7" s="1"/>
      <c r="P7" s="1"/>
    </row>
    <row r="8" spans="1:16" x14ac:dyDescent="0.3">
      <c r="A8" t="s">
        <v>8</v>
      </c>
      <c r="B8" s="1">
        <v>24.432474136352539</v>
      </c>
      <c r="C8" s="1">
        <v>23.171710968017578</v>
      </c>
      <c r="D8" s="1">
        <v>24.088930130004883</v>
      </c>
      <c r="E8" s="1">
        <v>25.185661315917969</v>
      </c>
      <c r="F8" s="1"/>
      <c r="G8" s="1">
        <v>24.618522644042969</v>
      </c>
      <c r="H8" s="1">
        <v>27.670772552490234</v>
      </c>
      <c r="I8" s="1">
        <v>28.806163787841797</v>
      </c>
      <c r="J8" s="1"/>
      <c r="K8" s="1">
        <v>31.512678146362305</v>
      </c>
      <c r="L8" s="1">
        <v>35.929012298583984</v>
      </c>
      <c r="M8" s="1">
        <v>25.131326675415039</v>
      </c>
      <c r="N8" s="1"/>
      <c r="O8" s="1">
        <v>26.81646728515625</v>
      </c>
      <c r="P8" s="1">
        <v>34.269229888916016</v>
      </c>
    </row>
    <row r="9" spans="1:16" x14ac:dyDescent="0.3">
      <c r="B9" s="1"/>
      <c r="C9" s="1">
        <f>AVERAGE(D8,B8)</f>
        <v>24.260702133178711</v>
      </c>
      <c r="D9" s="1"/>
      <c r="E9" s="1">
        <f>AVERAGE(G8,E8)</f>
        <v>24.902091979980469</v>
      </c>
      <c r="F9" s="1"/>
      <c r="G9" s="1"/>
      <c r="H9" s="1"/>
      <c r="I9" s="1">
        <f>AVERAGE(I8,K8)</f>
        <v>30.159420967102051</v>
      </c>
      <c r="J9" s="1"/>
      <c r="K9" s="1"/>
      <c r="L9" s="1"/>
      <c r="M9" s="1">
        <f>AVERAGE(O8,M8)</f>
        <v>25.973896980285645</v>
      </c>
      <c r="N9" s="1"/>
      <c r="O9" s="1"/>
      <c r="P9" s="1"/>
    </row>
    <row r="10" spans="1:16" x14ac:dyDescent="0.3">
      <c r="A10" t="s">
        <v>11</v>
      </c>
      <c r="B10" s="1">
        <v>28.231420516967773</v>
      </c>
      <c r="C10" s="1">
        <v>27.892873764038086</v>
      </c>
      <c r="D10" s="1">
        <v>27.867721557617188</v>
      </c>
      <c r="E10" s="1">
        <v>28.072660446166992</v>
      </c>
      <c r="F10" s="1"/>
      <c r="G10" s="1">
        <v>28.273876190185547</v>
      </c>
      <c r="H10" s="1">
        <v>28.004035949707031</v>
      </c>
      <c r="I10" s="1">
        <v>24.568502426147461</v>
      </c>
      <c r="J10" s="1"/>
      <c r="K10" s="1">
        <v>24.537748336791992</v>
      </c>
      <c r="L10" s="1">
        <v>24.780496597290039</v>
      </c>
      <c r="M10" s="1">
        <v>33.199878692626953</v>
      </c>
      <c r="N10" s="1"/>
      <c r="O10" s="1">
        <v>34.013038635253906</v>
      </c>
      <c r="P10" s="1">
        <v>33.943958282470703</v>
      </c>
    </row>
    <row r="11" spans="1:16" x14ac:dyDescent="0.3">
      <c r="B11" s="1"/>
      <c r="C11" s="1">
        <f>AVERAGE(D10,C10)</f>
        <v>27.880297660827637</v>
      </c>
      <c r="D11" s="1"/>
      <c r="E11" s="1">
        <f>AVERAGE(E10,G10,H10)</f>
        <v>28.116857528686523</v>
      </c>
      <c r="F11" s="1"/>
      <c r="G11" s="1"/>
      <c r="H11" s="1"/>
      <c r="I11" s="1">
        <f>AVERAGE(I10:L10)</f>
        <v>24.628915786743164</v>
      </c>
      <c r="J11" s="1"/>
      <c r="K11" s="1"/>
      <c r="L11" s="1"/>
      <c r="M11" s="1">
        <f>AVERAGE(O10,P10)</f>
        <v>33.978498458862305</v>
      </c>
      <c r="N11" s="1"/>
      <c r="O11" s="1"/>
      <c r="P11" s="1"/>
    </row>
    <row r="12" spans="1:16" x14ac:dyDescent="0.3">
      <c r="A12" t="s">
        <v>9</v>
      </c>
      <c r="B12" s="1">
        <v>28.145734786987305</v>
      </c>
      <c r="C12" s="1">
        <v>28.507942199707031</v>
      </c>
      <c r="D12" s="1">
        <v>30.377645492553711</v>
      </c>
      <c r="E12" s="1">
        <v>24.922336578369141</v>
      </c>
      <c r="F12" s="1"/>
      <c r="G12" s="1">
        <v>25.868341445922852</v>
      </c>
      <c r="H12" s="1">
        <v>31.397712707519531</v>
      </c>
      <c r="I12" s="1">
        <v>29.379034042358398</v>
      </c>
      <c r="J12" s="1"/>
      <c r="K12" s="1">
        <v>29.200672149658203</v>
      </c>
      <c r="L12" s="1">
        <v>31.794643402099609</v>
      </c>
      <c r="M12" s="1">
        <v>27.788135528564453</v>
      </c>
      <c r="N12" s="1"/>
      <c r="O12" s="1">
        <v>31.244541168212891</v>
      </c>
      <c r="P12" s="1">
        <v>32.3731689453125</v>
      </c>
    </row>
    <row r="13" spans="1:16" x14ac:dyDescent="0.3">
      <c r="B13" s="1"/>
      <c r="C13" s="1">
        <f>AVERAGE(B12,C12)</f>
        <v>28.326838493347168</v>
      </c>
      <c r="D13" s="1"/>
      <c r="E13" s="1">
        <f>AVERAGE(E12,G12)</f>
        <v>25.395339012145996</v>
      </c>
      <c r="F13" s="1"/>
      <c r="G13" s="1"/>
      <c r="H13" s="1"/>
      <c r="I13" s="1">
        <f>AVERAGE(I12,K12)</f>
        <v>29.289853096008301</v>
      </c>
      <c r="J13" s="1"/>
      <c r="K13" s="1"/>
      <c r="L13" s="1"/>
      <c r="M13" s="1">
        <f>AVERAGE(O12,P12)</f>
        <v>31.808855056762695</v>
      </c>
      <c r="N13" s="1"/>
      <c r="O13" s="1"/>
      <c r="P13" s="1"/>
    </row>
    <row r="14" spans="1:16" x14ac:dyDescent="0.3">
      <c r="A14" t="s">
        <v>10</v>
      </c>
      <c r="B14" s="1">
        <v>26.631807327270508</v>
      </c>
      <c r="C14" s="1">
        <v>26.365175247192383</v>
      </c>
      <c r="D14" s="1">
        <v>32.0137939453125</v>
      </c>
      <c r="E14" s="1">
        <v>28.600027084350586</v>
      </c>
      <c r="F14" s="1"/>
      <c r="G14" s="1">
        <v>24.140779495239258</v>
      </c>
      <c r="H14" s="1">
        <v>28.286336898803711</v>
      </c>
      <c r="I14" s="1">
        <v>32.287757873535156</v>
      </c>
      <c r="J14" s="1"/>
      <c r="K14" s="1">
        <v>32.390300750732422</v>
      </c>
      <c r="L14" s="1">
        <v>33.109745025634766</v>
      </c>
      <c r="M14" s="1">
        <v>28.46171760559082</v>
      </c>
      <c r="N14" s="1"/>
      <c r="O14" s="1">
        <v>27.932285308837891</v>
      </c>
      <c r="P14" s="1">
        <v>30.511438369750977</v>
      </c>
    </row>
    <row r="15" spans="1:16" x14ac:dyDescent="0.3">
      <c r="B15" s="1"/>
      <c r="C15" s="1">
        <f>AVERAGE(B14,C14)</f>
        <v>26.498491287231445</v>
      </c>
      <c r="D15" s="1"/>
      <c r="E15" s="1">
        <f>AVERAGE(E14,H14)</f>
        <v>28.443181991577148</v>
      </c>
      <c r="F15" s="1"/>
      <c r="G15" s="1"/>
      <c r="H15" s="1"/>
      <c r="I15" s="1">
        <f>AVERAGE(I14,K14)</f>
        <v>32.339029312133789</v>
      </c>
      <c r="J15" s="1"/>
      <c r="K15" s="1"/>
      <c r="L15" s="1"/>
      <c r="M15" s="1">
        <f>AVERAGE(O14,M14)</f>
        <v>28.197001457214355</v>
      </c>
      <c r="N15" s="1"/>
      <c r="O15" s="1"/>
      <c r="P15" s="1"/>
    </row>
    <row r="17" spans="1:5" x14ac:dyDescent="0.3">
      <c r="A17" s="1" t="s">
        <v>12</v>
      </c>
    </row>
    <row r="18" spans="1:5" x14ac:dyDescent="0.3">
      <c r="B18" t="s">
        <v>3</v>
      </c>
      <c r="C18" t="s">
        <v>2</v>
      </c>
      <c r="D18" t="s">
        <v>1</v>
      </c>
      <c r="E18" t="str">
        <f>B1</f>
        <v>HFSCS A</v>
      </c>
    </row>
    <row r="19" spans="1:5" x14ac:dyDescent="0.3">
      <c r="A19" t="s">
        <v>6</v>
      </c>
      <c r="B19">
        <v>32.499471664428711</v>
      </c>
      <c r="C19">
        <v>29.87939453125</v>
      </c>
      <c r="D19">
        <v>29.679806709289551</v>
      </c>
      <c r="E19">
        <v>28.217540740966797</v>
      </c>
    </row>
    <row r="20" spans="1:5" x14ac:dyDescent="0.3">
      <c r="A20" t="s">
        <v>7</v>
      </c>
      <c r="B20">
        <v>28.560665130615234</v>
      </c>
      <c r="C20" s="1">
        <f>AVERAGE(C19,E19)</f>
        <v>29.048467636108398</v>
      </c>
      <c r="D20">
        <v>25.867120742797852</v>
      </c>
      <c r="E20">
        <v>25.76597785949707</v>
      </c>
    </row>
    <row r="21" spans="1:5" x14ac:dyDescent="0.3">
      <c r="A21" t="s">
        <v>8</v>
      </c>
      <c r="B21">
        <v>25.973896980285645</v>
      </c>
      <c r="C21">
        <v>30.159420967102051</v>
      </c>
      <c r="D21">
        <v>24.902091979980469</v>
      </c>
      <c r="E21">
        <v>24.260702133178711</v>
      </c>
    </row>
    <row r="22" spans="1:5" x14ac:dyDescent="0.3">
      <c r="A22" t="s">
        <v>11</v>
      </c>
      <c r="B22">
        <v>33.978498458862305</v>
      </c>
      <c r="C22">
        <v>24.628915786743164</v>
      </c>
      <c r="D22">
        <v>28.116857528686523</v>
      </c>
      <c r="E22">
        <v>27.880297660827637</v>
      </c>
    </row>
    <row r="23" spans="1:5" x14ac:dyDescent="0.3">
      <c r="A23" t="s">
        <v>9</v>
      </c>
      <c r="B23">
        <v>31.808855056762695</v>
      </c>
      <c r="C23">
        <v>29.289853096008301</v>
      </c>
      <c r="D23">
        <v>25.395339012145996</v>
      </c>
      <c r="E23">
        <v>28.326838493347168</v>
      </c>
    </row>
    <row r="24" spans="1:5" x14ac:dyDescent="0.3">
      <c r="A24" t="s">
        <v>10</v>
      </c>
      <c r="B24">
        <v>28.197001457214355</v>
      </c>
      <c r="C24">
        <v>32.339029312133789</v>
      </c>
      <c r="D24" s="1">
        <f>AVERAGE(D23,G22)</f>
        <v>25.395339012145996</v>
      </c>
      <c r="E24">
        <v>26.498491287231445</v>
      </c>
    </row>
    <row r="25" spans="1:5" x14ac:dyDescent="0.3">
      <c r="A25" t="s">
        <v>4</v>
      </c>
      <c r="B25">
        <v>21.898932774861652</v>
      </c>
      <c r="C25">
        <v>25.002829551696777</v>
      </c>
      <c r="D25">
        <v>19.573615074157715</v>
      </c>
      <c r="E25">
        <v>19.874126434326172</v>
      </c>
    </row>
    <row r="27" spans="1:5" x14ac:dyDescent="0.3">
      <c r="A27" s="1" t="s">
        <v>13</v>
      </c>
      <c r="B27" t="s">
        <v>3</v>
      </c>
      <c r="C27" t="s">
        <v>2</v>
      </c>
      <c r="D27" t="s">
        <v>1</v>
      </c>
      <c r="E27" t="s">
        <v>0</v>
      </c>
    </row>
    <row r="28" spans="1:5" x14ac:dyDescent="0.3">
      <c r="A28" t="s">
        <v>6</v>
      </c>
      <c r="B28">
        <f>B19-B25</f>
        <v>10.600538889567058</v>
      </c>
      <c r="C28">
        <f t="shared" ref="C28:E28" si="0">C19-C25</f>
        <v>4.8765649795532227</v>
      </c>
      <c r="D28">
        <f t="shared" si="0"/>
        <v>10.106191635131836</v>
      </c>
      <c r="E28">
        <f t="shared" si="0"/>
        <v>8.343414306640625</v>
      </c>
    </row>
    <row r="29" spans="1:5" x14ac:dyDescent="0.3">
      <c r="A29" t="s">
        <v>7</v>
      </c>
      <c r="B29">
        <f>B20-B25</f>
        <v>6.6617323557535819</v>
      </c>
      <c r="C29">
        <f t="shared" ref="C29:D29" si="1">C20-C25</f>
        <v>4.0456380844116211</v>
      </c>
      <c r="D29">
        <f t="shared" si="1"/>
        <v>6.2935056686401367</v>
      </c>
      <c r="E29">
        <f>E20-E25</f>
        <v>5.8918514251708984</v>
      </c>
    </row>
    <row r="30" spans="1:5" x14ac:dyDescent="0.3">
      <c r="A30" t="s">
        <v>8</v>
      </c>
      <c r="B30">
        <f>B21-B25</f>
        <v>4.0749642054239921</v>
      </c>
      <c r="C30">
        <f t="shared" ref="C30:D30" si="2">C21-C25</f>
        <v>5.1565914154052734</v>
      </c>
      <c r="D30">
        <f t="shared" si="2"/>
        <v>5.3284769058227539</v>
      </c>
      <c r="E30">
        <f>E21-E25</f>
        <v>4.3865756988525391</v>
      </c>
    </row>
    <row r="31" spans="1:5" x14ac:dyDescent="0.3">
      <c r="A31" t="s">
        <v>11</v>
      </c>
      <c r="B31">
        <f>B22-B25</f>
        <v>12.079565684000652</v>
      </c>
      <c r="C31">
        <f t="shared" ref="C31:D31" si="3">C22-C25</f>
        <v>-0.37391376495361328</v>
      </c>
      <c r="D31">
        <f t="shared" si="3"/>
        <v>8.5432424545288086</v>
      </c>
      <c r="E31">
        <f>E22-E25</f>
        <v>8.0061712265014648</v>
      </c>
    </row>
    <row r="32" spans="1:5" x14ac:dyDescent="0.3">
      <c r="A32" t="s">
        <v>9</v>
      </c>
      <c r="B32">
        <f>B23-B25</f>
        <v>9.9099222819010429</v>
      </c>
      <c r="C32">
        <f t="shared" ref="C32:E32" si="4">C23-C25</f>
        <v>4.2870235443115234</v>
      </c>
      <c r="D32">
        <f t="shared" si="4"/>
        <v>5.8217239379882813</v>
      </c>
      <c r="E32">
        <f t="shared" si="4"/>
        <v>8.4527120590209961</v>
      </c>
    </row>
    <row r="33" spans="1:12" x14ac:dyDescent="0.3">
      <c r="A33" t="s">
        <v>10</v>
      </c>
      <c r="B33">
        <f>B24-B25</f>
        <v>6.298068682352703</v>
      </c>
      <c r="C33">
        <f t="shared" ref="C33:E33" si="5">C24-C25</f>
        <v>7.3361997604370117</v>
      </c>
      <c r="D33">
        <f t="shared" si="5"/>
        <v>5.8217239379882813</v>
      </c>
      <c r="E33">
        <f t="shared" si="5"/>
        <v>6.6243648529052734</v>
      </c>
    </row>
    <row r="34" spans="1:12" x14ac:dyDescent="0.3">
      <c r="A34" s="1" t="s">
        <v>14</v>
      </c>
    </row>
    <row r="35" spans="1:12" x14ac:dyDescent="0.3">
      <c r="A35" t="s">
        <v>6</v>
      </c>
      <c r="B35">
        <f>B28-B28</f>
        <v>0</v>
      </c>
      <c r="C35">
        <f>C28-B28</f>
        <v>-5.7239739100138358</v>
      </c>
      <c r="D35">
        <f t="shared" ref="D35:D40" si="6">D28-B28</f>
        <v>-0.49434725443522254</v>
      </c>
      <c r="E35">
        <f t="shared" ref="E35:E40" si="7">E28-B28</f>
        <v>-2.2571245829264335</v>
      </c>
    </row>
    <row r="36" spans="1:12" x14ac:dyDescent="0.3">
      <c r="A36" t="s">
        <v>7</v>
      </c>
      <c r="B36">
        <f>B29-B29</f>
        <v>0</v>
      </c>
      <c r="C36">
        <f>C29-B29</f>
        <v>-2.6160942713419608</v>
      </c>
      <c r="D36">
        <f t="shared" si="6"/>
        <v>-0.36822668711344519</v>
      </c>
      <c r="E36">
        <f t="shared" si="7"/>
        <v>-0.76988093058268348</v>
      </c>
    </row>
    <row r="37" spans="1:12" x14ac:dyDescent="0.3">
      <c r="A37" t="s">
        <v>8</v>
      </c>
      <c r="B37">
        <f>B30-B30</f>
        <v>0</v>
      </c>
      <c r="C37">
        <f>C29-B29</f>
        <v>-2.6160942713419608</v>
      </c>
      <c r="D37">
        <f t="shared" si="6"/>
        <v>1.2535127003987618</v>
      </c>
      <c r="E37">
        <f t="shared" si="7"/>
        <v>0.31161149342854699</v>
      </c>
      <c r="L37" s="3"/>
    </row>
    <row r="38" spans="1:12" x14ac:dyDescent="0.3">
      <c r="A38" t="s">
        <v>11</v>
      </c>
      <c r="B38">
        <v>0</v>
      </c>
      <c r="C38">
        <f>C31-B31</f>
        <v>-12.453479448954266</v>
      </c>
      <c r="D38">
        <f t="shared" si="6"/>
        <v>-3.5363232294718436</v>
      </c>
      <c r="E38">
        <f t="shared" si="7"/>
        <v>-4.0733944574991874</v>
      </c>
      <c r="L38" s="3"/>
    </row>
    <row r="39" spans="1:12" x14ac:dyDescent="0.3">
      <c r="A39" t="s">
        <v>9</v>
      </c>
      <c r="B39">
        <v>0</v>
      </c>
      <c r="C39">
        <f>C32-B32</f>
        <v>-5.6228987375895194</v>
      </c>
      <c r="D39">
        <f t="shared" si="6"/>
        <v>-4.0881983439127616</v>
      </c>
      <c r="E39">
        <f t="shared" si="7"/>
        <v>-1.4572102228800468</v>
      </c>
    </row>
    <row r="40" spans="1:12" x14ac:dyDescent="0.3">
      <c r="A40" t="s">
        <v>10</v>
      </c>
      <c r="B40">
        <v>0</v>
      </c>
      <c r="C40">
        <f>C33-B33</f>
        <v>1.0381310780843087</v>
      </c>
      <c r="D40">
        <f t="shared" si="6"/>
        <v>-0.47634474436442176</v>
      </c>
      <c r="E40">
        <f t="shared" si="7"/>
        <v>0.32629617055257043</v>
      </c>
    </row>
    <row r="41" spans="1:12" x14ac:dyDescent="0.3">
      <c r="A41" t="s">
        <v>15</v>
      </c>
    </row>
    <row r="42" spans="1:12" x14ac:dyDescent="0.3">
      <c r="A42" s="2" t="s">
        <v>6</v>
      </c>
      <c r="B42" s="1">
        <f>2^(-B35)</f>
        <v>1</v>
      </c>
      <c r="C42" s="1">
        <f t="shared" ref="C42:E42" si="8">2^(-C35)</f>
        <v>52.855214702950924</v>
      </c>
      <c r="D42" s="1">
        <f t="shared" si="8"/>
        <v>1.4086832539602194</v>
      </c>
      <c r="E42" s="1">
        <f t="shared" si="8"/>
        <v>4.7803776077859954</v>
      </c>
      <c r="F42" s="1"/>
    </row>
    <row r="43" spans="1:12" x14ac:dyDescent="0.3">
      <c r="A43" s="2" t="s">
        <v>7</v>
      </c>
      <c r="B43" s="1">
        <f>2^(-B36)</f>
        <v>1</v>
      </c>
      <c r="C43" s="1">
        <f t="shared" ref="C43:E43" si="9">2^(-C36)</f>
        <v>6.1308804434724022</v>
      </c>
      <c r="D43" s="1">
        <f t="shared" si="9"/>
        <v>1.2907652892850237</v>
      </c>
      <c r="E43" s="1">
        <f t="shared" si="9"/>
        <v>1.7051290489419553</v>
      </c>
      <c r="F43" s="1"/>
    </row>
    <row r="44" spans="1:12" x14ac:dyDescent="0.3">
      <c r="A44" s="2" t="s">
        <v>8</v>
      </c>
      <c r="B44" s="1">
        <f t="shared" ref="B44:E47" si="10">2^(-B37)</f>
        <v>1</v>
      </c>
      <c r="C44" s="1">
        <f t="shared" si="10"/>
        <v>6.1308804434724022</v>
      </c>
      <c r="D44" s="1">
        <f t="shared" si="10"/>
        <v>0.41942573787332016</v>
      </c>
      <c r="E44" s="1">
        <f t="shared" si="10"/>
        <v>0.80574124169538797</v>
      </c>
      <c r="F44" s="1"/>
    </row>
    <row r="45" spans="1:12" x14ac:dyDescent="0.3">
      <c r="A45" s="2" t="s">
        <v>11</v>
      </c>
      <c r="B45" s="1">
        <f t="shared" si="10"/>
        <v>1</v>
      </c>
      <c r="C45" s="1">
        <f t="shared" si="10"/>
        <v>5608.8117578020938</v>
      </c>
      <c r="D45" s="1">
        <f t="shared" si="10"/>
        <v>11.60217378781245</v>
      </c>
      <c r="E45" s="1">
        <f t="shared" si="10"/>
        <v>16.835030823415437</v>
      </c>
      <c r="F45" s="1"/>
    </row>
    <row r="46" spans="1:12" x14ac:dyDescent="0.3">
      <c r="A46" s="4" t="s">
        <v>9</v>
      </c>
      <c r="B46" s="1">
        <f t="shared" si="10"/>
        <v>1</v>
      </c>
      <c r="C46" s="1">
        <f t="shared" si="10"/>
        <v>49.278920154418067</v>
      </c>
      <c r="D46" s="1">
        <f t="shared" si="10"/>
        <v>17.008669006737108</v>
      </c>
      <c r="E46" s="1">
        <f t="shared" si="10"/>
        <v>2.7457689341700098</v>
      </c>
      <c r="F46" s="1"/>
    </row>
    <row r="47" spans="1:12" x14ac:dyDescent="0.3">
      <c r="A47" s="4" t="s">
        <v>10</v>
      </c>
      <c r="B47" s="1">
        <f t="shared" si="10"/>
        <v>1</v>
      </c>
      <c r="C47" s="1">
        <f t="shared" si="10"/>
        <v>0.48695788901869458</v>
      </c>
      <c r="D47" s="1">
        <f t="shared" si="10"/>
        <v>1.3912143746104366</v>
      </c>
      <c r="E47" s="1">
        <f t="shared" si="10"/>
        <v>0.79758148767037673</v>
      </c>
      <c r="F47" s="1"/>
    </row>
    <row r="49" spans="1:13" x14ac:dyDescent="0.3">
      <c r="C49" t="s">
        <v>16</v>
      </c>
      <c r="D49" t="s">
        <v>17</v>
      </c>
      <c r="E49" t="s">
        <v>27</v>
      </c>
      <c r="F49" t="s">
        <v>18</v>
      </c>
      <c r="G49" t="s">
        <v>19</v>
      </c>
      <c r="H49" t="s">
        <v>22</v>
      </c>
      <c r="I49" t="s">
        <v>23</v>
      </c>
      <c r="J49" t="s">
        <v>20</v>
      </c>
      <c r="K49" t="s">
        <v>24</v>
      </c>
      <c r="L49" t="s">
        <v>25</v>
      </c>
      <c r="M49" t="s">
        <v>26</v>
      </c>
    </row>
    <row r="50" spans="1:13" x14ac:dyDescent="0.3">
      <c r="A50" t="s">
        <v>21</v>
      </c>
      <c r="B50">
        <v>1</v>
      </c>
      <c r="C50">
        <v>25.98419189453125</v>
      </c>
      <c r="D50">
        <v>26.176055908203125</v>
      </c>
      <c r="E50">
        <v>25.813282012939453</v>
      </c>
      <c r="F50">
        <v>32.541946411132813</v>
      </c>
      <c r="G50">
        <v>30.740997314453125</v>
      </c>
      <c r="H50">
        <v>32.384250640869141</v>
      </c>
      <c r="I50">
        <v>25.634462356567383</v>
      </c>
      <c r="J50">
        <v>26.369415283203125</v>
      </c>
      <c r="K50">
        <v>25.975370407104492</v>
      </c>
      <c r="L50">
        <v>23.608591079711914</v>
      </c>
      <c r="M50">
        <v>28.865928649902301</v>
      </c>
    </row>
    <row r="51" spans="1:13" x14ac:dyDescent="0.3">
      <c r="B51">
        <v>2</v>
      </c>
      <c r="C51">
        <v>26.075418472290039</v>
      </c>
      <c r="D51">
        <v>25.785680770874023</v>
      </c>
      <c r="E51">
        <v>25.924213409423828</v>
      </c>
      <c r="G51">
        <v>31.935178756713867</v>
      </c>
      <c r="H51">
        <v>32.593029022216797</v>
      </c>
      <c r="I51">
        <v>24.992298126220703</v>
      </c>
      <c r="K51">
        <v>25.901481628417969</v>
      </c>
      <c r="M51">
        <v>28.768148422241211</v>
      </c>
    </row>
    <row r="52" spans="1:13" x14ac:dyDescent="0.3">
      <c r="B52">
        <v>3</v>
      </c>
      <c r="C52">
        <v>26.929197311401367</v>
      </c>
      <c r="D52">
        <v>25.509637832641602</v>
      </c>
      <c r="E52">
        <v>25.700639724731445</v>
      </c>
      <c r="F52">
        <v>31.787885665893555</v>
      </c>
      <c r="G52">
        <v>31.994256973266602</v>
      </c>
      <c r="H52">
        <v>31.181486129760742</v>
      </c>
      <c r="J52">
        <v>26.75006103515625</v>
      </c>
      <c r="L52">
        <v>23.711935043334961</v>
      </c>
    </row>
    <row r="53" spans="1:13" x14ac:dyDescent="0.3">
      <c r="A53" t="s">
        <v>29</v>
      </c>
      <c r="C53">
        <f>AVERAGE(C50:C52)</f>
        <v>26.329602559407551</v>
      </c>
      <c r="D53">
        <f t="shared" ref="D53:M53" si="11">AVERAGE(D50:D52)</f>
        <v>25.82379150390625</v>
      </c>
      <c r="E53">
        <f t="shared" si="11"/>
        <v>25.812711715698242</v>
      </c>
      <c r="F53">
        <f t="shared" si="11"/>
        <v>32.164916038513184</v>
      </c>
      <c r="G53">
        <f t="shared" si="11"/>
        <v>31.556811014811199</v>
      </c>
      <c r="H53">
        <f t="shared" si="11"/>
        <v>32.052921930948891</v>
      </c>
      <c r="I53">
        <f t="shared" si="11"/>
        <v>25.313380241394043</v>
      </c>
      <c r="J53">
        <f t="shared" si="11"/>
        <v>26.559738159179688</v>
      </c>
      <c r="K53">
        <f t="shared" si="11"/>
        <v>25.93842601776123</v>
      </c>
      <c r="L53">
        <f t="shared" si="11"/>
        <v>23.660263061523438</v>
      </c>
      <c r="M53">
        <f t="shared" si="11"/>
        <v>28.817038536071756</v>
      </c>
    </row>
    <row r="55" spans="1:13" x14ac:dyDescent="0.3">
      <c r="A55" s="1" t="s">
        <v>28</v>
      </c>
      <c r="B55">
        <v>1</v>
      </c>
      <c r="D55">
        <v>28.936506271362305</v>
      </c>
      <c r="F55">
        <v>30.301446914672852</v>
      </c>
      <c r="G55">
        <v>30.760309219360352</v>
      </c>
      <c r="H55">
        <v>28.631296157836914</v>
      </c>
      <c r="I55">
        <v>24.858448028564453</v>
      </c>
      <c r="J55">
        <v>25.554121017456055</v>
      </c>
      <c r="K55">
        <v>25.1179695129394</v>
      </c>
      <c r="L55">
        <v>22.687759399414063</v>
      </c>
      <c r="M55">
        <v>26.777605056762695</v>
      </c>
    </row>
    <row r="56" spans="1:13" x14ac:dyDescent="0.3">
      <c r="B56">
        <v>2</v>
      </c>
      <c r="C56">
        <v>23.877229690551758</v>
      </c>
      <c r="D56">
        <v>29.188100814819336</v>
      </c>
      <c r="E56">
        <v>24.056289672851563</v>
      </c>
      <c r="F56">
        <v>30.136756896972656</v>
      </c>
      <c r="G56">
        <v>29.897687911987305</v>
      </c>
      <c r="H56">
        <v>29.379495620727539</v>
      </c>
      <c r="I56">
        <v>24.525924682617188</v>
      </c>
      <c r="J56">
        <v>25.131500244140625</v>
      </c>
      <c r="K56">
        <v>24.395168304443359</v>
      </c>
      <c r="L56">
        <v>23.651586532592773</v>
      </c>
      <c r="M56">
        <v>26.764419555664063</v>
      </c>
    </row>
    <row r="57" spans="1:13" x14ac:dyDescent="0.3">
      <c r="B57">
        <v>3</v>
      </c>
      <c r="C57">
        <v>23.81846809387207</v>
      </c>
      <c r="E57">
        <v>24.089221954345703</v>
      </c>
      <c r="F57">
        <v>30.190273284912109</v>
      </c>
      <c r="G57">
        <v>30.181131362915039</v>
      </c>
      <c r="H57">
        <v>28.773822784423828</v>
      </c>
      <c r="I57">
        <v>25.94782829284668</v>
      </c>
      <c r="L57">
        <v>23.030216217041016</v>
      </c>
      <c r="M57">
        <v>26.983436584472656</v>
      </c>
    </row>
    <row r="58" spans="1:13" x14ac:dyDescent="0.3">
      <c r="A58" t="s">
        <v>29</v>
      </c>
      <c r="C58">
        <f>AVERAGE(C55:C57)</f>
        <v>23.847848892211914</v>
      </c>
      <c r="D58">
        <f t="shared" ref="D58:M58" si="12">AVERAGE(D55:D57)</f>
        <v>29.06230354309082</v>
      </c>
      <c r="E58">
        <f t="shared" si="12"/>
        <v>24.072755813598633</v>
      </c>
      <c r="F58">
        <f t="shared" si="12"/>
        <v>30.209492365519207</v>
      </c>
      <c r="G58">
        <f t="shared" si="12"/>
        <v>30.279709498087566</v>
      </c>
      <c r="H58">
        <f t="shared" si="12"/>
        <v>28.928204854329426</v>
      </c>
      <c r="I58">
        <f t="shared" si="12"/>
        <v>25.110733668009441</v>
      </c>
      <c r="J58">
        <f t="shared" si="12"/>
        <v>25.34281063079834</v>
      </c>
      <c r="K58">
        <f t="shared" si="12"/>
        <v>24.756568908691378</v>
      </c>
      <c r="L58">
        <f t="shared" si="12"/>
        <v>23.123187383015949</v>
      </c>
      <c r="M58">
        <f t="shared" si="12"/>
        <v>26.841820398966473</v>
      </c>
    </row>
    <row r="60" spans="1:13" x14ac:dyDescent="0.3">
      <c r="A60" t="s">
        <v>30</v>
      </c>
      <c r="B60">
        <v>1</v>
      </c>
      <c r="C60">
        <v>16.481719970703125</v>
      </c>
      <c r="D60">
        <v>17.224737167358299</v>
      </c>
      <c r="E60">
        <v>16.378639221191406</v>
      </c>
      <c r="F60">
        <v>18.3800945281982</v>
      </c>
      <c r="G60">
        <v>16.11088752746582</v>
      </c>
      <c r="H60">
        <v>16.254817962646484</v>
      </c>
      <c r="I60">
        <v>16.287939071655273</v>
      </c>
      <c r="J60">
        <v>17.312210083007798</v>
      </c>
      <c r="K60">
        <v>16.522426605224609</v>
      </c>
      <c r="L60">
        <v>16.313953399658203</v>
      </c>
      <c r="M60">
        <v>16.313953399658203</v>
      </c>
    </row>
    <row r="61" spans="1:13" x14ac:dyDescent="0.3">
      <c r="B61">
        <v>2</v>
      </c>
      <c r="C61">
        <v>16.598480224609375</v>
      </c>
      <c r="D61">
        <v>17.912324905395501</v>
      </c>
      <c r="E61">
        <v>15.803265571594238</v>
      </c>
      <c r="F61">
        <v>18.8130378723144</v>
      </c>
      <c r="G61">
        <v>17.028377532958984</v>
      </c>
      <c r="H61">
        <v>16.880729675292969</v>
      </c>
      <c r="I61">
        <v>17.367761611938477</v>
      </c>
      <c r="J61">
        <v>17.185672760009702</v>
      </c>
      <c r="K61">
        <v>16.487215042114258</v>
      </c>
      <c r="L61">
        <v>16.425834655761719</v>
      </c>
      <c r="M61">
        <v>20.938079833984375</v>
      </c>
    </row>
    <row r="62" spans="1:13" x14ac:dyDescent="0.3">
      <c r="A62" t="s">
        <v>29</v>
      </c>
      <c r="C62">
        <f>AVERAGE(C60:C61)</f>
        <v>16.54010009765625</v>
      </c>
      <c r="D62">
        <f t="shared" ref="D62:M62" si="13">AVERAGE(D60:D61)</f>
        <v>17.5685310363769</v>
      </c>
      <c r="E62">
        <f t="shared" si="13"/>
        <v>16.090952396392822</v>
      </c>
      <c r="F62">
        <f t="shared" si="13"/>
        <v>18.596566200256298</v>
      </c>
      <c r="G62">
        <f t="shared" si="13"/>
        <v>16.569632530212402</v>
      </c>
      <c r="H62">
        <f t="shared" si="13"/>
        <v>16.567773818969727</v>
      </c>
      <c r="I62">
        <f t="shared" si="13"/>
        <v>16.827850341796875</v>
      </c>
      <c r="J62">
        <f t="shared" si="13"/>
        <v>17.24894142150875</v>
      </c>
      <c r="K62">
        <f t="shared" si="13"/>
        <v>16.504820823669434</v>
      </c>
      <c r="L62">
        <f t="shared" si="13"/>
        <v>16.369894027709961</v>
      </c>
      <c r="M62">
        <f t="shared" si="13"/>
        <v>18.626016616821289</v>
      </c>
    </row>
    <row r="64" spans="1:13" x14ac:dyDescent="0.3">
      <c r="A64" t="s">
        <v>31</v>
      </c>
      <c r="B64" t="s">
        <v>32</v>
      </c>
      <c r="C64">
        <f>C53-C62</f>
        <v>9.7895024617513009</v>
      </c>
      <c r="E64">
        <f>E53-E62</f>
        <v>9.7217593193054199</v>
      </c>
      <c r="F64">
        <f t="shared" ref="F64:M64" si="14">F53-F62</f>
        <v>13.568349838256886</v>
      </c>
      <c r="G64">
        <f t="shared" si="14"/>
        <v>14.987178484598797</v>
      </c>
      <c r="H64">
        <f t="shared" si="14"/>
        <v>15.485148111979164</v>
      </c>
      <c r="I64">
        <f t="shared" si="14"/>
        <v>8.485529899597168</v>
      </c>
      <c r="J64">
        <f t="shared" si="14"/>
        <v>9.3107967376709375</v>
      </c>
      <c r="K64">
        <f>K53-K62</f>
        <v>9.4336051940917969</v>
      </c>
      <c r="L64">
        <f t="shared" si="14"/>
        <v>7.2903690338134766</v>
      </c>
      <c r="M64">
        <f t="shared" si="14"/>
        <v>10.191021919250467</v>
      </c>
    </row>
    <row r="65" spans="1:13" x14ac:dyDescent="0.3">
      <c r="B65" t="s">
        <v>28</v>
      </c>
      <c r="C65">
        <f>C58-C62</f>
        <v>7.3077487945556641</v>
      </c>
      <c r="E65">
        <f t="shared" ref="E65:M65" si="15">E58-E62</f>
        <v>7.9818034172058105</v>
      </c>
      <c r="F65">
        <f t="shared" si="15"/>
        <v>11.612926165262909</v>
      </c>
      <c r="G65">
        <f t="shared" si="15"/>
        <v>13.710076967875164</v>
      </c>
      <c r="H65">
        <f t="shared" si="15"/>
        <v>12.360431035359699</v>
      </c>
      <c r="I65">
        <f t="shared" si="15"/>
        <v>8.2828833262125663</v>
      </c>
      <c r="J65">
        <f t="shared" si="15"/>
        <v>8.0938692092895899</v>
      </c>
      <c r="K65">
        <f>K58-K62</f>
        <v>8.2517480850219442</v>
      </c>
      <c r="L65">
        <f t="shared" si="15"/>
        <v>6.7532933553059884</v>
      </c>
      <c r="M65">
        <f t="shared" si="15"/>
        <v>8.2158037821451835</v>
      </c>
    </row>
    <row r="66" spans="1:13" x14ac:dyDescent="0.3">
      <c r="A66" t="s">
        <v>41</v>
      </c>
      <c r="B66" s="1" t="s">
        <v>32</v>
      </c>
      <c r="C66" s="1">
        <f>AVERAGE(C64:E64)</f>
        <v>9.7556308905283604</v>
      </c>
    </row>
    <row r="67" spans="1:13" x14ac:dyDescent="0.3">
      <c r="B67" s="1" t="s">
        <v>28</v>
      </c>
      <c r="C67" s="1">
        <f>AVERAGE(C65,E65)</f>
        <v>7.6447761058807373</v>
      </c>
    </row>
    <row r="69" spans="1:13" x14ac:dyDescent="0.3">
      <c r="A69" t="s">
        <v>40</v>
      </c>
      <c r="B69" t="s">
        <v>32</v>
      </c>
      <c r="C69">
        <f>C75-C75</f>
        <v>0</v>
      </c>
      <c r="E69">
        <v>-3.3871571222940502E-2</v>
      </c>
      <c r="F69">
        <v>3.8127189477285253</v>
      </c>
      <c r="G69">
        <v>5.2315475940704363</v>
      </c>
      <c r="H69">
        <v>5.7295172214508039</v>
      </c>
      <c r="I69">
        <v>-1.2701009909311924</v>
      </c>
      <c r="J69">
        <v>-0.44483415285742289</v>
      </c>
      <c r="K69">
        <v>-0.32202569643656354</v>
      </c>
      <c r="L69">
        <v>-2.4652618567148838</v>
      </c>
      <c r="M69">
        <v>-1.8748182455698643</v>
      </c>
    </row>
    <row r="70" spans="1:13" x14ac:dyDescent="0.3">
      <c r="B70" t="s">
        <v>28</v>
      </c>
      <c r="C70">
        <f>C76-C76</f>
        <v>0</v>
      </c>
      <c r="E70">
        <v>0.33702731132507324</v>
      </c>
      <c r="F70">
        <v>3.9681500593821717</v>
      </c>
      <c r="G70">
        <v>6.0653008619944266</v>
      </c>
      <c r="H70">
        <v>4.715654929478962</v>
      </c>
      <c r="I70">
        <v>0.63810722033182898</v>
      </c>
      <c r="J70">
        <v>0.44909310340885256</v>
      </c>
      <c r="K70">
        <v>0.60697197914120693</v>
      </c>
      <c r="L70">
        <v>-0.89148275057474891</v>
      </c>
      <c r="M70">
        <v>-1.739181598027546</v>
      </c>
    </row>
    <row r="71" spans="1:13" x14ac:dyDescent="0.3">
      <c r="A71" t="s">
        <v>15</v>
      </c>
      <c r="B71" t="s">
        <v>32</v>
      </c>
      <c r="C71">
        <f>2^-C69</f>
        <v>1</v>
      </c>
      <c r="D71">
        <f t="shared" ref="D71:M71" si="16">2^-D69</f>
        <v>1</v>
      </c>
      <c r="E71">
        <f t="shared" si="16"/>
        <v>1.0237557615882302</v>
      </c>
      <c r="F71">
        <f t="shared" si="16"/>
        <v>7.1163488868120614E-2</v>
      </c>
      <c r="G71">
        <f t="shared" si="16"/>
        <v>2.6616273493337901E-2</v>
      </c>
      <c r="H71">
        <f t="shared" si="16"/>
        <v>1.8847053166130827E-2</v>
      </c>
      <c r="I71">
        <f t="shared" si="16"/>
        <v>2.4117844781947273</v>
      </c>
      <c r="J71">
        <f t="shared" si="16"/>
        <v>1.3611576336159776</v>
      </c>
      <c r="K71">
        <f t="shared" si="16"/>
        <v>1.2500845681588892</v>
      </c>
      <c r="L71">
        <f t="shared" si="16"/>
        <v>5.5222716438888657</v>
      </c>
      <c r="M71">
        <f t="shared" si="16"/>
        <v>3.6675540958189217</v>
      </c>
    </row>
    <row r="72" spans="1:13" x14ac:dyDescent="0.3">
      <c r="B72" t="s">
        <v>28</v>
      </c>
      <c r="C72">
        <f>2^-C70</f>
        <v>1</v>
      </c>
      <c r="D72">
        <f t="shared" ref="D72:M72" si="17">2^-D70</f>
        <v>1</v>
      </c>
      <c r="E72">
        <f t="shared" si="17"/>
        <v>0.79167087879169729</v>
      </c>
      <c r="F72">
        <f t="shared" si="17"/>
        <v>6.389513687741738E-2</v>
      </c>
      <c r="G72">
        <f t="shared" si="17"/>
        <v>1.4933530999559828E-2</v>
      </c>
      <c r="H72">
        <f t="shared" si="17"/>
        <v>3.8058039893952969E-2</v>
      </c>
      <c r="I72">
        <f t="shared" si="17"/>
        <v>0.64255541258194016</v>
      </c>
      <c r="J72">
        <f t="shared" si="17"/>
        <v>0.73250316415350081</v>
      </c>
      <c r="K72">
        <f t="shared" si="17"/>
        <v>0.65657331493549054</v>
      </c>
      <c r="L72">
        <f t="shared" si="17"/>
        <v>1.8550817312813137</v>
      </c>
      <c r="M72">
        <f t="shared" si="17"/>
        <v>3.3384573236889277</v>
      </c>
    </row>
    <row r="74" spans="1:13" x14ac:dyDescent="0.3">
      <c r="C74" t="s">
        <v>35</v>
      </c>
      <c r="D74" t="s">
        <v>36</v>
      </c>
      <c r="E74" t="s">
        <v>37</v>
      </c>
      <c r="F74" t="s">
        <v>38</v>
      </c>
    </row>
    <row r="75" spans="1:13" x14ac:dyDescent="0.3">
      <c r="A75" t="s">
        <v>34</v>
      </c>
      <c r="B75" t="s">
        <v>32</v>
      </c>
      <c r="C75">
        <f>AVERAGE(C64:E64)</f>
        <v>9.7556308905283604</v>
      </c>
      <c r="D75">
        <f>AVERAGE(F64:H64)</f>
        <v>14.680225478278283</v>
      </c>
      <c r="E75">
        <f>AVERAGE(I64:J64)</f>
        <v>8.8981633186340527</v>
      </c>
      <c r="F75">
        <f>AVERAGE(K64:M64)</f>
        <v>8.9716653823852468</v>
      </c>
    </row>
    <row r="76" spans="1:13" x14ac:dyDescent="0.3">
      <c r="B76" t="s">
        <v>28</v>
      </c>
      <c r="C76">
        <f>AVERAGE(C65,E65)</f>
        <v>7.6447761058807373</v>
      </c>
      <c r="D76">
        <f>AVERAGE(F65:H65)</f>
        <v>12.561144722832589</v>
      </c>
      <c r="E76">
        <f>AVERAGE(I65:J65)</f>
        <v>8.1883762677510781</v>
      </c>
      <c r="F76">
        <f>AVERAGE(K65:M65)</f>
        <v>7.740281740824372</v>
      </c>
    </row>
    <row r="79" spans="1:13" x14ac:dyDescent="0.3">
      <c r="A79" t="s">
        <v>33</v>
      </c>
      <c r="B79" t="s">
        <v>9</v>
      </c>
      <c r="C79">
        <f>C75-C75</f>
        <v>0</v>
      </c>
      <c r="D79">
        <f>D75-C75</f>
        <v>4.9245945877499224</v>
      </c>
      <c r="E79">
        <f>E75-C75</f>
        <v>-0.85746757189430767</v>
      </c>
      <c r="F79">
        <f>F75-C75</f>
        <v>-0.78396550814311361</v>
      </c>
    </row>
    <row r="80" spans="1:13" x14ac:dyDescent="0.3">
      <c r="B80" t="s">
        <v>28</v>
      </c>
      <c r="C80">
        <v>0</v>
      </c>
      <c r="D80">
        <f>D76-C76</f>
        <v>4.9163686169518517</v>
      </c>
      <c r="E80">
        <f>E76-C76</f>
        <v>0.54360016187034077</v>
      </c>
      <c r="F80">
        <f>F76-C76</f>
        <v>9.5505634943634732E-2</v>
      </c>
    </row>
    <row r="81" spans="1:12" x14ac:dyDescent="0.3">
      <c r="C81" t="s">
        <v>35</v>
      </c>
      <c r="D81" t="s">
        <v>36</v>
      </c>
      <c r="E81" t="s">
        <v>37</v>
      </c>
      <c r="F81" t="s">
        <v>38</v>
      </c>
    </row>
    <row r="82" spans="1:12" x14ac:dyDescent="0.3">
      <c r="A82" t="s">
        <v>39</v>
      </c>
      <c r="B82" t="s">
        <v>9</v>
      </c>
      <c r="C82">
        <f>2^-C79</f>
        <v>1</v>
      </c>
      <c r="D82">
        <f t="shared" ref="D82:F82" si="18">2^-D79</f>
        <v>3.2926783840967089E-2</v>
      </c>
      <c r="E82">
        <f t="shared" si="18"/>
        <v>1.8118550861289324</v>
      </c>
      <c r="F82">
        <f t="shared" si="18"/>
        <v>1.721857210138283</v>
      </c>
    </row>
    <row r="83" spans="1:12" x14ac:dyDescent="0.3">
      <c r="B83" t="s">
        <v>28</v>
      </c>
      <c r="C83">
        <f>2^-C80</f>
        <v>1</v>
      </c>
      <c r="D83">
        <f>2^-D80</f>
        <v>3.3115062309627442E-2</v>
      </c>
      <c r="E83">
        <f t="shared" ref="E83:F83" si="19">2^-E80</f>
        <v>0.68605675629661234</v>
      </c>
      <c r="F83">
        <f t="shared" si="19"/>
        <v>0.93594416076284292</v>
      </c>
    </row>
    <row r="86" spans="1:12" x14ac:dyDescent="0.3">
      <c r="C86" t="s">
        <v>16</v>
      </c>
      <c r="D86" t="s">
        <v>17</v>
      </c>
      <c r="E86" t="s">
        <v>18</v>
      </c>
      <c r="F86" t="s">
        <v>19</v>
      </c>
      <c r="G86" t="s">
        <v>22</v>
      </c>
      <c r="H86" t="s">
        <v>23</v>
      </c>
      <c r="I86" t="s">
        <v>20</v>
      </c>
      <c r="J86" t="s">
        <v>24</v>
      </c>
      <c r="K86" t="s">
        <v>25</v>
      </c>
      <c r="L86" t="s">
        <v>26</v>
      </c>
    </row>
    <row r="87" spans="1:12" x14ac:dyDescent="0.3">
      <c r="A87" t="s">
        <v>42</v>
      </c>
      <c r="B87">
        <v>1</v>
      </c>
      <c r="C87">
        <v>25.338985443115234</v>
      </c>
      <c r="D87">
        <v>23.073923110961914</v>
      </c>
      <c r="E87">
        <v>24.325946807861328</v>
      </c>
      <c r="F87">
        <v>25.656000137329102</v>
      </c>
      <c r="G87">
        <v>23.863712310791016</v>
      </c>
      <c r="H87">
        <v>25.38679313659668</v>
      </c>
      <c r="I87">
        <v>24.286314010620117</v>
      </c>
      <c r="J87">
        <v>25.909139633178711</v>
      </c>
      <c r="K87">
        <v>25.170232772827148</v>
      </c>
      <c r="L87">
        <v>26.103668212890625</v>
      </c>
    </row>
    <row r="88" spans="1:12" x14ac:dyDescent="0.3">
      <c r="B88">
        <v>2</v>
      </c>
      <c r="C88">
        <v>25.924610137939453</v>
      </c>
      <c r="D88">
        <v>23.353500366210938</v>
      </c>
      <c r="E88">
        <v>25.350509643554688</v>
      </c>
      <c r="F88">
        <v>26.175285339355469</v>
      </c>
      <c r="G88">
        <v>24.400369644165039</v>
      </c>
      <c r="H88">
        <v>25.388389587402344</v>
      </c>
      <c r="I88">
        <v>24.599700927734375</v>
      </c>
      <c r="J88">
        <v>26.02783203125</v>
      </c>
      <c r="K88">
        <v>25.256702423095703</v>
      </c>
    </row>
    <row r="89" spans="1:12" x14ac:dyDescent="0.3">
      <c r="B89">
        <v>3</v>
      </c>
      <c r="C89">
        <v>25.831005096435547</v>
      </c>
      <c r="D89">
        <v>23.487878799438477</v>
      </c>
      <c r="E89">
        <v>25.259101867675781</v>
      </c>
      <c r="F89">
        <v>26.118776321411133</v>
      </c>
      <c r="H89">
        <v>25.362783432006836</v>
      </c>
      <c r="J89">
        <v>25.864858627319336</v>
      </c>
      <c r="K89">
        <v>25.237804412841797</v>
      </c>
      <c r="L89">
        <v>25.957893371582031</v>
      </c>
    </row>
    <row r="90" spans="1:12" x14ac:dyDescent="0.3">
      <c r="B90" s="1" t="s">
        <v>44</v>
      </c>
      <c r="C90" s="1">
        <f>AVERAGE(C87:C89)</f>
        <v>25.698200225830078</v>
      </c>
      <c r="D90" s="1">
        <f t="shared" ref="D90:L90" si="20">AVERAGE(D87:D89)</f>
        <v>23.305100758870442</v>
      </c>
      <c r="E90" s="1">
        <f t="shared" si="20"/>
        <v>24.978519439697266</v>
      </c>
      <c r="F90" s="1">
        <f t="shared" si="20"/>
        <v>25.983353932698567</v>
      </c>
      <c r="G90" s="1">
        <f t="shared" si="20"/>
        <v>24.132040977478027</v>
      </c>
      <c r="H90" s="1">
        <f t="shared" si="20"/>
        <v>25.379322052001953</v>
      </c>
      <c r="I90" s="1">
        <f t="shared" si="20"/>
        <v>24.443007469177246</v>
      </c>
      <c r="J90" s="1">
        <f t="shared" si="20"/>
        <v>25.933943430582683</v>
      </c>
      <c r="K90" s="1">
        <f t="shared" si="20"/>
        <v>25.221579869588215</v>
      </c>
      <c r="L90" s="1">
        <f t="shared" si="20"/>
        <v>26.030780792236328</v>
      </c>
    </row>
    <row r="91" spans="1:12" x14ac:dyDescent="0.3">
      <c r="A91" t="s">
        <v>45</v>
      </c>
      <c r="B91">
        <v>1</v>
      </c>
      <c r="C91">
        <v>28.482904434204102</v>
      </c>
      <c r="D91">
        <v>28.528018951416016</v>
      </c>
      <c r="E91">
        <v>29.188808441162109</v>
      </c>
      <c r="F91">
        <v>30.091165542602539</v>
      </c>
      <c r="G91">
        <v>30.548843383789063</v>
      </c>
      <c r="H91">
        <v>29.977005004882813</v>
      </c>
      <c r="I91">
        <v>28.228071212768555</v>
      </c>
      <c r="J91">
        <v>30.017993927001953</v>
      </c>
      <c r="K91">
        <v>29.504692077636719</v>
      </c>
      <c r="L91">
        <v>25.305593490600586</v>
      </c>
    </row>
    <row r="92" spans="1:12" x14ac:dyDescent="0.3">
      <c r="B92">
        <v>2</v>
      </c>
      <c r="C92">
        <v>28.871505737304688</v>
      </c>
      <c r="D92">
        <v>28.779806137084961</v>
      </c>
      <c r="E92">
        <v>29.598773956298828</v>
      </c>
      <c r="F92">
        <v>30.517871856689453</v>
      </c>
      <c r="G92">
        <v>30.721805572509766</v>
      </c>
      <c r="H92">
        <v>29.97825813293457</v>
      </c>
      <c r="I92">
        <v>28.145818710327148</v>
      </c>
      <c r="J92">
        <v>29.841869354248047</v>
      </c>
      <c r="K92">
        <v>29.387361526489258</v>
      </c>
      <c r="L92">
        <v>25.395709991455078</v>
      </c>
    </row>
    <row r="93" spans="1:12" x14ac:dyDescent="0.3">
      <c r="B93">
        <v>3</v>
      </c>
      <c r="C93">
        <v>28.636314392089844</v>
      </c>
      <c r="E93">
        <v>29.51569938659668</v>
      </c>
      <c r="F93">
        <v>30.664587020874023</v>
      </c>
      <c r="G93">
        <v>30.155784606933594</v>
      </c>
      <c r="H93">
        <v>29.898288726806641</v>
      </c>
      <c r="I93">
        <v>27.898786544799805</v>
      </c>
      <c r="J93">
        <v>29.915990829467773</v>
      </c>
      <c r="K93">
        <v>29.705162048339844</v>
      </c>
      <c r="L93">
        <v>25.366567611694336</v>
      </c>
    </row>
    <row r="94" spans="1:12" x14ac:dyDescent="0.3">
      <c r="B94" s="1" t="s">
        <v>44</v>
      </c>
      <c r="C94" s="1">
        <f>AVERAGE(C91:C93)</f>
        <v>28.663574854532879</v>
      </c>
      <c r="D94" s="1">
        <f t="shared" ref="D94:L94" si="21">AVERAGE(D91:D93)</f>
        <v>28.653912544250488</v>
      </c>
      <c r="E94" s="1">
        <f t="shared" si="21"/>
        <v>29.434427261352539</v>
      </c>
      <c r="F94" s="1">
        <f t="shared" si="21"/>
        <v>30.424541473388672</v>
      </c>
      <c r="G94" s="1">
        <f t="shared" si="21"/>
        <v>30.475477854410808</v>
      </c>
      <c r="H94" s="1">
        <f t="shared" si="21"/>
        <v>29.951183954874676</v>
      </c>
      <c r="I94" s="1">
        <f t="shared" si="21"/>
        <v>28.090892155965168</v>
      </c>
      <c r="J94" s="1">
        <f t="shared" si="21"/>
        <v>29.92528470357259</v>
      </c>
      <c r="K94" s="1">
        <f t="shared" si="21"/>
        <v>29.532405217488606</v>
      </c>
      <c r="L94" s="1">
        <f t="shared" si="21"/>
        <v>25.35595703125</v>
      </c>
    </row>
    <row r="95" spans="1:12" x14ac:dyDescent="0.3">
      <c r="A95" t="s">
        <v>30</v>
      </c>
    </row>
    <row r="96" spans="1:12" x14ac:dyDescent="0.3">
      <c r="B96">
        <v>1</v>
      </c>
      <c r="C96">
        <v>16.342367172241211</v>
      </c>
      <c r="D96">
        <v>15.161325454711914</v>
      </c>
      <c r="E96">
        <v>15.907378196716309</v>
      </c>
      <c r="F96">
        <v>17.09619140625</v>
      </c>
      <c r="G96">
        <v>16.057294845581055</v>
      </c>
      <c r="H96">
        <v>16.961662292480469</v>
      </c>
      <c r="I96">
        <v>15.57883358001709</v>
      </c>
      <c r="J96">
        <v>16.473403930664063</v>
      </c>
      <c r="K96">
        <v>15.707171440124512</v>
      </c>
      <c r="L96">
        <v>17.435731887817383</v>
      </c>
    </row>
    <row r="97" spans="1:12" x14ac:dyDescent="0.3">
      <c r="B97">
        <v>2</v>
      </c>
      <c r="C97">
        <v>16.397890090942383</v>
      </c>
      <c r="D97">
        <v>15.202960014343262</v>
      </c>
      <c r="E97">
        <v>15.836808204650879</v>
      </c>
      <c r="F97">
        <v>17.082983016967773</v>
      </c>
      <c r="G97">
        <v>16.446714401245117</v>
      </c>
      <c r="H97">
        <v>16.932001113891602</v>
      </c>
      <c r="I97">
        <v>15.677945137023926</v>
      </c>
      <c r="J97">
        <v>16.500776290893555</v>
      </c>
      <c r="K97">
        <v>15.712540626525879</v>
      </c>
      <c r="L97">
        <v>17.396955490112305</v>
      </c>
    </row>
    <row r="99" spans="1:12" x14ac:dyDescent="0.3">
      <c r="B99" s="1" t="s">
        <v>44</v>
      </c>
      <c r="C99" s="1">
        <f>AVERAGE(C96:C97)</f>
        <v>16.370128631591797</v>
      </c>
      <c r="D99" s="1">
        <f t="shared" ref="D99:L99" si="22">AVERAGE(D96:D97)</f>
        <v>15.182142734527588</v>
      </c>
      <c r="E99" s="1">
        <f t="shared" si="22"/>
        <v>15.872093200683594</v>
      </c>
      <c r="F99" s="1">
        <f t="shared" si="22"/>
        <v>17.089587211608887</v>
      </c>
      <c r="G99" s="1">
        <f t="shared" si="22"/>
        <v>16.252004623413086</v>
      </c>
      <c r="H99" s="1">
        <f t="shared" si="22"/>
        <v>16.946831703186035</v>
      </c>
      <c r="I99" s="1">
        <f t="shared" si="22"/>
        <v>15.628389358520508</v>
      </c>
      <c r="J99" s="1">
        <f t="shared" si="22"/>
        <v>16.487090110778809</v>
      </c>
      <c r="K99" s="1">
        <f t="shared" si="22"/>
        <v>15.709856033325195</v>
      </c>
      <c r="L99" s="1">
        <f t="shared" si="22"/>
        <v>17.416343688964844</v>
      </c>
    </row>
    <row r="101" spans="1:12" x14ac:dyDescent="0.3">
      <c r="A101" t="s">
        <v>46</v>
      </c>
    </row>
    <row r="102" spans="1:12" x14ac:dyDescent="0.3">
      <c r="B102" t="s">
        <v>42</v>
      </c>
      <c r="C102">
        <f>C90-C99</f>
        <v>9.3280715942382813</v>
      </c>
      <c r="D102">
        <f t="shared" ref="D102:L102" si="23">D90-D99</f>
        <v>8.1229580243428536</v>
      </c>
      <c r="E102">
        <f t="shared" si="23"/>
        <v>9.1064262390136719</v>
      </c>
      <c r="F102">
        <f t="shared" si="23"/>
        <v>8.8937667210896798</v>
      </c>
      <c r="G102">
        <f t="shared" si="23"/>
        <v>7.8800363540649414</v>
      </c>
      <c r="H102">
        <f>H90-H99</f>
        <v>8.432490348815918</v>
      </c>
      <c r="I102">
        <f t="shared" si="23"/>
        <v>8.8146181106567383</v>
      </c>
      <c r="J102">
        <f t="shared" si="23"/>
        <v>9.4468533198038749</v>
      </c>
      <c r="K102">
        <f>K90-K99</f>
        <v>9.5117238362630196</v>
      </c>
      <c r="L102">
        <f t="shared" si="23"/>
        <v>8.6144371032714844</v>
      </c>
    </row>
    <row r="103" spans="1:12" x14ac:dyDescent="0.3">
      <c r="B103" t="s">
        <v>45</v>
      </c>
      <c r="C103">
        <f>C94-C99</f>
        <v>12.293446222941082</v>
      </c>
      <c r="D103">
        <f t="shared" ref="D103:L103" si="24">D94-D99</f>
        <v>13.4717698097229</v>
      </c>
      <c r="E103">
        <f t="shared" si="24"/>
        <v>13.562334060668945</v>
      </c>
      <c r="F103">
        <f t="shared" si="24"/>
        <v>13.334954261779785</v>
      </c>
      <c r="G103">
        <f t="shared" si="24"/>
        <v>14.223473230997723</v>
      </c>
      <c r="H103">
        <f t="shared" si="24"/>
        <v>13.004352251688641</v>
      </c>
      <c r="I103">
        <f>I94-I99</f>
        <v>12.46250279744466</v>
      </c>
      <c r="J103">
        <f t="shared" si="24"/>
        <v>13.438194592793781</v>
      </c>
      <c r="K103">
        <f t="shared" si="24"/>
        <v>13.82254918416341</v>
      </c>
      <c r="L103">
        <f t="shared" si="24"/>
        <v>7.9396133422851563</v>
      </c>
    </row>
    <row r="105" spans="1:12" x14ac:dyDescent="0.3">
      <c r="A105" t="s">
        <v>47</v>
      </c>
      <c r="B105" t="s">
        <v>42</v>
      </c>
      <c r="C105">
        <f>AVERAGE(C102:E102)</f>
        <v>8.852485285864935</v>
      </c>
    </row>
    <row r="106" spans="1:12" x14ac:dyDescent="0.3">
      <c r="B106" t="s">
        <v>45</v>
      </c>
      <c r="C106">
        <f>AVERAGE(C103:E103)</f>
        <v>13.109183364444311</v>
      </c>
    </row>
    <row r="108" spans="1:12" x14ac:dyDescent="0.3">
      <c r="A108" t="s">
        <v>33</v>
      </c>
      <c r="B108" t="s">
        <v>42</v>
      </c>
      <c r="C108">
        <f>C102-C105</f>
        <v>0.47558630837334626</v>
      </c>
      <c r="D108">
        <f>D102-C105</f>
        <v>-0.72952726152208136</v>
      </c>
      <c r="E108">
        <f>E102-C105</f>
        <v>0.25394095314873688</v>
      </c>
      <c r="F108">
        <f>F102-C105</f>
        <v>4.1281435224744811E-2</v>
      </c>
      <c r="G108">
        <f>G102-C105</f>
        <v>-0.97244893179999359</v>
      </c>
      <c r="H108">
        <f>H102-C105</f>
        <v>-0.41999493704901703</v>
      </c>
      <c r="I108">
        <f>I102-C105</f>
        <v>-3.7867175208196713E-2</v>
      </c>
      <c r="J108">
        <f>J102-C105</f>
        <v>0.59436803393893989</v>
      </c>
      <c r="K108">
        <f>K102-C105</f>
        <v>0.65923855039808466</v>
      </c>
      <c r="L108">
        <f>L102-C105</f>
        <v>-0.23804818259345062</v>
      </c>
    </row>
    <row r="109" spans="1:12" x14ac:dyDescent="0.3">
      <c r="B109" t="s">
        <v>45</v>
      </c>
      <c r="C109">
        <f>C103-C106</f>
        <v>-0.81573714150322907</v>
      </c>
      <c r="D109">
        <f>D103-C106</f>
        <v>0.36258644527858941</v>
      </c>
      <c r="E109">
        <f>E103-C106</f>
        <v>0.45315069622463433</v>
      </c>
      <c r="F109">
        <f>F103-C106</f>
        <v>0.22577089733547417</v>
      </c>
      <c r="G109">
        <f>G103-C106</f>
        <v>1.1142898665534116</v>
      </c>
      <c r="H109">
        <f>H103-C106</f>
        <v>-0.10483111275567047</v>
      </c>
      <c r="I109">
        <f>I103-C106</f>
        <v>-0.64668056699965071</v>
      </c>
      <c r="J109">
        <f>J103-C106</f>
        <v>0.32901122834947039</v>
      </c>
      <c r="K109">
        <f>K103-C106</f>
        <v>0.71336581971909929</v>
      </c>
      <c r="L109">
        <f>L103-C106</f>
        <v>-5.1695700221591547</v>
      </c>
    </row>
    <row r="111" spans="1:12" x14ac:dyDescent="0.3">
      <c r="A111" t="s">
        <v>15</v>
      </c>
      <c r="B111" t="s">
        <v>42</v>
      </c>
      <c r="C111">
        <f>2^-C108</f>
        <v>0.71917445954909742</v>
      </c>
      <c r="D111">
        <f t="shared" ref="D111:L111" si="25">2^-D108</f>
        <v>1.6580956822144965</v>
      </c>
      <c r="E111">
        <f t="shared" si="25"/>
        <v>0.83860250619483356</v>
      </c>
      <c r="F111">
        <f t="shared" si="25"/>
        <v>0.97179139627951039</v>
      </c>
      <c r="G111">
        <f t="shared" si="25"/>
        <v>1.962168492360961</v>
      </c>
      <c r="H111">
        <f t="shared" si="25"/>
        <v>1.3379228595112613</v>
      </c>
      <c r="I111">
        <f t="shared" si="25"/>
        <v>1.0265950257113379</v>
      </c>
      <c r="J111">
        <f t="shared" si="25"/>
        <v>0.66233452431484696</v>
      </c>
      <c r="K111">
        <f t="shared" si="25"/>
        <v>0.6332124161925381</v>
      </c>
      <c r="L111">
        <f t="shared" si="25"/>
        <v>1.1793959806326455</v>
      </c>
    </row>
    <row r="112" spans="1:12" x14ac:dyDescent="0.3">
      <c r="B112" t="s">
        <v>45</v>
      </c>
      <c r="C112">
        <f>2^-C109</f>
        <v>1.7601972906202517</v>
      </c>
      <c r="D112">
        <f t="shared" ref="D112:L112" si="26">2^-D109</f>
        <v>0.77776895473755447</v>
      </c>
      <c r="E112">
        <f t="shared" si="26"/>
        <v>0.73044588680872147</v>
      </c>
      <c r="F112">
        <f t="shared" si="26"/>
        <v>0.85513796461454172</v>
      </c>
      <c r="G112">
        <f t="shared" si="26"/>
        <v>0.46191846815548854</v>
      </c>
      <c r="H112">
        <f t="shared" si="26"/>
        <v>1.0753684964551147</v>
      </c>
      <c r="I112">
        <f t="shared" si="26"/>
        <v>1.5655619166779924</v>
      </c>
      <c r="J112">
        <f t="shared" si="26"/>
        <v>0.79608190292979963</v>
      </c>
      <c r="K112">
        <f t="shared" si="26"/>
        <v>0.60989558619016304</v>
      </c>
      <c r="L112">
        <f t="shared" si="26"/>
        <v>35.991143185653051</v>
      </c>
    </row>
    <row r="115" spans="1:12" x14ac:dyDescent="0.3">
      <c r="C115" t="s">
        <v>16</v>
      </c>
      <c r="D115" t="s">
        <v>17</v>
      </c>
      <c r="E115" t="s">
        <v>18</v>
      </c>
      <c r="F115" t="s">
        <v>19</v>
      </c>
      <c r="G115" t="s">
        <v>22</v>
      </c>
      <c r="H115" t="s">
        <v>23</v>
      </c>
      <c r="I115" t="s">
        <v>20</v>
      </c>
      <c r="J115" t="s">
        <v>24</v>
      </c>
      <c r="K115" t="s">
        <v>25</v>
      </c>
      <c r="L115" t="s">
        <v>26</v>
      </c>
    </row>
    <row r="116" spans="1:12" x14ac:dyDescent="0.3">
      <c r="A116" t="s">
        <v>48</v>
      </c>
      <c r="C116">
        <v>26.190237045288086</v>
      </c>
      <c r="D116">
        <v>25.955488204956055</v>
      </c>
      <c r="E116">
        <v>26.493415832519531</v>
      </c>
      <c r="F116">
        <v>26.748989105224609</v>
      </c>
      <c r="G116">
        <v>25.057870864868164</v>
      </c>
      <c r="H116">
        <v>26.921728134155273</v>
      </c>
      <c r="I116">
        <v>26.570833206176758</v>
      </c>
      <c r="J116">
        <v>27.786285400390625</v>
      </c>
      <c r="K116">
        <v>26.95170783996582</v>
      </c>
      <c r="L116">
        <v>29.325172424316406</v>
      </c>
    </row>
    <row r="117" spans="1:12" x14ac:dyDescent="0.3">
      <c r="C117">
        <v>27.64338493347168</v>
      </c>
      <c r="D117">
        <v>26.198165893554688</v>
      </c>
      <c r="E117">
        <v>26.338178634643555</v>
      </c>
      <c r="F117">
        <v>27.587568283081055</v>
      </c>
      <c r="G117">
        <v>25.153421401977539</v>
      </c>
      <c r="H117">
        <v>25.891683578491211</v>
      </c>
      <c r="I117">
        <v>25.333515167236328</v>
      </c>
      <c r="K117">
        <v>26.462791442871094</v>
      </c>
      <c r="L117">
        <v>28.732976913452148</v>
      </c>
    </row>
    <row r="118" spans="1:12" x14ac:dyDescent="0.3">
      <c r="C118">
        <v>27.649803161621094</v>
      </c>
      <c r="D118">
        <v>26.437660217285156</v>
      </c>
      <c r="E118">
        <v>26.5648193359375</v>
      </c>
      <c r="F118">
        <v>27.596229553222656</v>
      </c>
      <c r="G118">
        <v>25.397922515869141</v>
      </c>
      <c r="H118">
        <v>25.946367263793945</v>
      </c>
      <c r="J118">
        <v>27.844934463500977</v>
      </c>
      <c r="L118">
        <v>28.25605583190918</v>
      </c>
    </row>
    <row r="119" spans="1:12" x14ac:dyDescent="0.3">
      <c r="B119" t="s">
        <v>43</v>
      </c>
      <c r="C119">
        <f>AVERAGE(C117:C118)</f>
        <v>27.646594047546387</v>
      </c>
      <c r="D119">
        <f>AVERAGE(D116:D118)</f>
        <v>26.197104771931965</v>
      </c>
      <c r="E119">
        <f t="shared" ref="E119:L119" si="27">AVERAGE(E116:E118)</f>
        <v>26.465471267700195</v>
      </c>
      <c r="F119">
        <f t="shared" si="27"/>
        <v>27.310928980509441</v>
      </c>
      <c r="G119">
        <f t="shared" si="27"/>
        <v>25.203071594238281</v>
      </c>
      <c r="H119">
        <f t="shared" si="27"/>
        <v>26.253259658813477</v>
      </c>
      <c r="I119">
        <f t="shared" si="27"/>
        <v>25.952174186706543</v>
      </c>
      <c r="J119">
        <f t="shared" si="27"/>
        <v>27.815609931945801</v>
      </c>
      <c r="K119">
        <f t="shared" si="27"/>
        <v>26.707249641418457</v>
      </c>
      <c r="L119">
        <f t="shared" si="27"/>
        <v>28.77140172322591</v>
      </c>
    </row>
    <row r="121" spans="1:12" x14ac:dyDescent="0.3">
      <c r="A121" t="s">
        <v>49</v>
      </c>
      <c r="C121">
        <v>26.064666748046875</v>
      </c>
      <c r="D121">
        <v>26.605064392089844</v>
      </c>
      <c r="E121">
        <v>27.208162307739258</v>
      </c>
      <c r="F121">
        <v>27.952199935913086</v>
      </c>
      <c r="G121">
        <v>27.224775314331055</v>
      </c>
      <c r="H121">
        <v>27.219974517822266</v>
      </c>
      <c r="I121">
        <v>31.689985275268555</v>
      </c>
      <c r="J121">
        <v>26.752019882202148</v>
      </c>
      <c r="K121">
        <v>26.070098876953125</v>
      </c>
      <c r="L121">
        <v>25.411691665649414</v>
      </c>
    </row>
    <row r="122" spans="1:12" x14ac:dyDescent="0.3">
      <c r="C122">
        <v>26.437154769897461</v>
      </c>
      <c r="D122">
        <v>26.682468414306641</v>
      </c>
      <c r="E122">
        <v>27.148212432861328</v>
      </c>
      <c r="F122">
        <v>27.932104110717773</v>
      </c>
      <c r="G122">
        <v>27.150146484375</v>
      </c>
      <c r="H122">
        <v>27.097393035888672</v>
      </c>
      <c r="I122">
        <v>31.719871520996094</v>
      </c>
      <c r="J122">
        <v>26.532974243164063</v>
      </c>
      <c r="K122">
        <v>26.044706344604492</v>
      </c>
      <c r="L122">
        <v>26.176429748535156</v>
      </c>
    </row>
    <row r="123" spans="1:12" x14ac:dyDescent="0.3">
      <c r="C123">
        <v>26.345531463623047</v>
      </c>
      <c r="E123">
        <v>27.281560897827148</v>
      </c>
      <c r="F123">
        <v>27.870731353759766</v>
      </c>
      <c r="G123">
        <v>27.351171493530273</v>
      </c>
      <c r="H123">
        <v>27.228996276855469</v>
      </c>
      <c r="I123">
        <v>30.413251876831055</v>
      </c>
      <c r="J123">
        <v>26.651813507080078</v>
      </c>
      <c r="K123">
        <v>26.496313095092773</v>
      </c>
      <c r="L123">
        <v>26.361421585083008</v>
      </c>
    </row>
    <row r="124" spans="1:12" x14ac:dyDescent="0.3">
      <c r="B124" t="s">
        <v>43</v>
      </c>
      <c r="C124">
        <f>AVERAGE(C121:C123)</f>
        <v>26.282450993855793</v>
      </c>
      <c r="D124">
        <f t="shared" ref="D124:L124" si="28">AVERAGE(D121:D123)</f>
        <v>26.643766403198242</v>
      </c>
      <c r="E124">
        <f t="shared" si="28"/>
        <v>27.212645212809246</v>
      </c>
      <c r="F124">
        <f t="shared" si="28"/>
        <v>27.918345133463543</v>
      </c>
      <c r="G124">
        <f t="shared" si="28"/>
        <v>27.242031097412109</v>
      </c>
      <c r="H124">
        <f t="shared" si="28"/>
        <v>27.182121276855469</v>
      </c>
      <c r="I124">
        <f t="shared" si="28"/>
        <v>31.274369557698567</v>
      </c>
      <c r="J124">
        <f t="shared" si="28"/>
        <v>26.645602544148762</v>
      </c>
      <c r="K124">
        <f t="shared" si="28"/>
        <v>26.203706105550129</v>
      </c>
      <c r="L124">
        <f t="shared" si="28"/>
        <v>25.983180999755859</v>
      </c>
    </row>
    <row r="126" spans="1:12" x14ac:dyDescent="0.3">
      <c r="A126" t="s">
        <v>30</v>
      </c>
      <c r="C126">
        <v>16.216060638427734</v>
      </c>
      <c r="D126">
        <v>15.04741382598877</v>
      </c>
      <c r="E126">
        <v>15.88735294342041</v>
      </c>
      <c r="F126">
        <v>16.921911239624023</v>
      </c>
      <c r="G126">
        <v>15.930448532104492</v>
      </c>
      <c r="H126">
        <v>16.862089157104492</v>
      </c>
      <c r="I126">
        <v>15.500163078308105</v>
      </c>
      <c r="J126">
        <v>16.463708877563477</v>
      </c>
      <c r="K126">
        <v>15.75388240814209</v>
      </c>
      <c r="L126">
        <v>17.105533599853516</v>
      </c>
    </row>
    <row r="127" spans="1:12" x14ac:dyDescent="0.3">
      <c r="C127">
        <v>16.325931549072266</v>
      </c>
      <c r="D127">
        <v>15.007942199707031</v>
      </c>
      <c r="E127">
        <v>15.739907264709473</v>
      </c>
      <c r="F127">
        <v>16.942201614379883</v>
      </c>
      <c r="G127">
        <v>16.189968109130859</v>
      </c>
      <c r="H127">
        <v>16.786962509155273</v>
      </c>
      <c r="I127">
        <v>15.542381286621094</v>
      </c>
      <c r="J127">
        <v>16.206005096435547</v>
      </c>
      <c r="K127">
        <v>15.665862083435059</v>
      </c>
      <c r="L127">
        <v>17.086589813232422</v>
      </c>
    </row>
    <row r="128" spans="1:12" x14ac:dyDescent="0.3">
      <c r="B128" t="s">
        <v>43</v>
      </c>
      <c r="C128">
        <f>AVERAGE(C126:C127)</f>
        <v>16.27099609375</v>
      </c>
      <c r="D128">
        <f t="shared" ref="D128:L128" si="29">AVERAGE(D126:D127)</f>
        <v>15.0276780128479</v>
      </c>
      <c r="E128">
        <f t="shared" si="29"/>
        <v>15.813630104064941</v>
      </c>
      <c r="F128">
        <f t="shared" si="29"/>
        <v>16.932056427001953</v>
      </c>
      <c r="G128">
        <f t="shared" si="29"/>
        <v>16.060208320617676</v>
      </c>
      <c r="H128">
        <f t="shared" si="29"/>
        <v>16.824525833129883</v>
      </c>
      <c r="I128">
        <f t="shared" si="29"/>
        <v>15.5212721824646</v>
      </c>
      <c r="J128">
        <f t="shared" si="29"/>
        <v>16.334856986999512</v>
      </c>
      <c r="K128">
        <f t="shared" si="29"/>
        <v>15.709872245788574</v>
      </c>
      <c r="L128">
        <f t="shared" si="29"/>
        <v>17.096061706542969</v>
      </c>
    </row>
    <row r="130" spans="1:12" x14ac:dyDescent="0.3">
      <c r="A130" t="s">
        <v>50</v>
      </c>
      <c r="B130" t="s">
        <v>48</v>
      </c>
      <c r="C130">
        <f>C119-C128</f>
        <v>11.375597953796387</v>
      </c>
      <c r="D130">
        <f t="shared" ref="D130:L130" si="30">D119-D128</f>
        <v>11.169426759084065</v>
      </c>
      <c r="E130">
        <f t="shared" si="30"/>
        <v>10.651841163635254</v>
      </c>
      <c r="F130">
        <f>F119-F128</f>
        <v>10.378872553507488</v>
      </c>
      <c r="G130">
        <f>G119-G128</f>
        <v>9.1428632736206055</v>
      </c>
      <c r="H130">
        <f t="shared" si="30"/>
        <v>9.4287338256835938</v>
      </c>
      <c r="I130">
        <f>I119-I128</f>
        <v>10.430902004241943</v>
      </c>
      <c r="J130">
        <f t="shared" si="30"/>
        <v>11.480752944946289</v>
      </c>
      <c r="K130">
        <f t="shared" si="30"/>
        <v>10.997377395629883</v>
      </c>
      <c r="L130">
        <f t="shared" si="30"/>
        <v>11.675340016682942</v>
      </c>
    </row>
    <row r="131" spans="1:12" x14ac:dyDescent="0.3">
      <c r="B131" t="s">
        <v>49</v>
      </c>
      <c r="C131">
        <f>C124-C128</f>
        <v>10.011454900105793</v>
      </c>
      <c r="D131">
        <f t="shared" ref="D131:L131" si="31">D124-D128</f>
        <v>11.616088390350342</v>
      </c>
      <c r="E131">
        <f t="shared" si="31"/>
        <v>11.399015108744305</v>
      </c>
      <c r="F131">
        <f t="shared" si="31"/>
        <v>10.98628870646159</v>
      </c>
      <c r="G131">
        <f t="shared" si="31"/>
        <v>11.181822776794434</v>
      </c>
      <c r="H131">
        <f t="shared" si="31"/>
        <v>10.357595443725586</v>
      </c>
      <c r="I131">
        <f t="shared" si="31"/>
        <v>15.753097375233967</v>
      </c>
      <c r="J131">
        <f t="shared" si="31"/>
        <v>10.31074555714925</v>
      </c>
      <c r="K131">
        <f t="shared" si="31"/>
        <v>10.493833859761555</v>
      </c>
      <c r="L131">
        <f t="shared" si="31"/>
        <v>8.8871192932128906</v>
      </c>
    </row>
    <row r="132" spans="1:12" x14ac:dyDescent="0.3">
      <c r="A132" t="s">
        <v>52</v>
      </c>
    </row>
    <row r="133" spans="1:12" x14ac:dyDescent="0.3">
      <c r="B133" t="s">
        <v>48</v>
      </c>
      <c r="C133">
        <f>AVERAGE(C130:E130)</f>
        <v>11.065621958838568</v>
      </c>
    </row>
    <row r="134" spans="1:12" x14ac:dyDescent="0.3">
      <c r="B134" t="s">
        <v>49</v>
      </c>
      <c r="C134">
        <f>AVERAGE(C131:E132)</f>
        <v>11.00885279973348</v>
      </c>
    </row>
    <row r="135" spans="1:12" x14ac:dyDescent="0.3">
      <c r="A135" t="s">
        <v>51</v>
      </c>
    </row>
    <row r="136" spans="1:12" x14ac:dyDescent="0.3">
      <c r="B136" t="s">
        <v>48</v>
      </c>
      <c r="C136">
        <f>C130-C133</f>
        <v>0.30997599495781891</v>
      </c>
      <c r="D136">
        <f>D130-C133</f>
        <v>0.10380480024549676</v>
      </c>
      <c r="E136">
        <f>E130-C133</f>
        <v>-0.4137807952033139</v>
      </c>
      <c r="F136">
        <f>F130-C133</f>
        <v>-0.68674940533107964</v>
      </c>
      <c r="G136">
        <f>G130-C133</f>
        <v>-1.9227586852179623</v>
      </c>
      <c r="H136">
        <f>H130-C133</f>
        <v>-1.6368881331549741</v>
      </c>
      <c r="I136">
        <f>I130-C133</f>
        <v>-0.63471995459662445</v>
      </c>
      <c r="J136">
        <f>J130-C133</f>
        <v>0.41513098610772126</v>
      </c>
      <c r="K136">
        <f>K130-C133</f>
        <v>-6.8244563208684994E-2</v>
      </c>
      <c r="L136">
        <f>L130-C133</f>
        <v>0.60971805784437372</v>
      </c>
    </row>
    <row r="137" spans="1:12" x14ac:dyDescent="0.3">
      <c r="B137" t="s">
        <v>49</v>
      </c>
      <c r="C137">
        <f>C131-C134</f>
        <v>-0.99739789962768732</v>
      </c>
      <c r="D137">
        <f>D131-C134</f>
        <v>0.60723559061686139</v>
      </c>
      <c r="E137">
        <f>E131-C134</f>
        <v>0.39016230901082416</v>
      </c>
      <c r="F137">
        <f>F131-C134</f>
        <v>-2.2564093271890684E-2</v>
      </c>
      <c r="G137">
        <f>G131-C134</f>
        <v>0.17296997706095318</v>
      </c>
      <c r="H137">
        <f>H131-C134</f>
        <v>-0.65125735600789447</v>
      </c>
      <c r="I137">
        <f>I131-C134</f>
        <v>4.7442445755004865</v>
      </c>
      <c r="J137">
        <f>J131-C134</f>
        <v>-0.69810724258423029</v>
      </c>
      <c r="K137">
        <f>K131-C134</f>
        <v>-0.5150189399719256</v>
      </c>
      <c r="L137">
        <f>L131-C134</f>
        <v>-2.1217335065205898</v>
      </c>
    </row>
    <row r="139" spans="1:12" x14ac:dyDescent="0.3">
      <c r="A139" t="s">
        <v>15</v>
      </c>
      <c r="B139" t="s">
        <v>48</v>
      </c>
      <c r="C139">
        <f>2^-C136</f>
        <v>0.8066551810680479</v>
      </c>
      <c r="D139">
        <f t="shared" ref="D139:L139" si="32">2^-D136</f>
        <v>0.93057555806809344</v>
      </c>
      <c r="E139">
        <f t="shared" si="32"/>
        <v>1.332172397858757</v>
      </c>
      <c r="F139">
        <f t="shared" si="32"/>
        <v>1.6096526559204221</v>
      </c>
      <c r="G139">
        <f t="shared" si="32"/>
        <v>3.7914736203404686</v>
      </c>
      <c r="H139">
        <f t="shared" si="32"/>
        <v>3.1099429886160403</v>
      </c>
      <c r="I139">
        <f t="shared" si="32"/>
        <v>1.5526363343460383</v>
      </c>
      <c r="J139">
        <f t="shared" si="32"/>
        <v>0.74995140147572059</v>
      </c>
      <c r="K139">
        <f t="shared" si="32"/>
        <v>1.0484401902507559</v>
      </c>
      <c r="L139">
        <f t="shared" si="32"/>
        <v>0.65532475783625577</v>
      </c>
    </row>
    <row r="140" spans="1:12" x14ac:dyDescent="0.3">
      <c r="B140" t="s">
        <v>49</v>
      </c>
      <c r="C140">
        <f>2^-C137</f>
        <v>1.9963959740838346</v>
      </c>
      <c r="D140">
        <f t="shared" ref="D140:L140" si="33">2^-D137</f>
        <v>0.65645335580085939</v>
      </c>
      <c r="E140">
        <f t="shared" si="33"/>
        <v>0.76304375415124126</v>
      </c>
      <c r="F140">
        <f t="shared" si="33"/>
        <v>1.0157631862957188</v>
      </c>
      <c r="G140">
        <f t="shared" si="33"/>
        <v>0.88701476401722079</v>
      </c>
      <c r="H140">
        <f t="shared" si="33"/>
        <v>1.5705363734198696</v>
      </c>
      <c r="I140">
        <f t="shared" si="33"/>
        <v>3.7311273798355089E-2</v>
      </c>
      <c r="J140">
        <f t="shared" si="33"/>
        <v>1.6223749057399357</v>
      </c>
      <c r="K140">
        <f t="shared" si="33"/>
        <v>1.4290128999681542</v>
      </c>
      <c r="L140">
        <f t="shared" si="33"/>
        <v>4.3521657638330211</v>
      </c>
    </row>
    <row r="143" spans="1:12" x14ac:dyDescent="0.3">
      <c r="A143" s="5">
        <v>43558</v>
      </c>
    </row>
    <row r="145" spans="1:12" x14ac:dyDescent="0.3">
      <c r="C145" t="s">
        <v>16</v>
      </c>
      <c r="D145" t="s">
        <v>17</v>
      </c>
      <c r="E145" t="s">
        <v>18</v>
      </c>
      <c r="F145" t="s">
        <v>19</v>
      </c>
      <c r="G145" t="s">
        <v>22</v>
      </c>
      <c r="H145" t="s">
        <v>23</v>
      </c>
      <c r="I145" t="s">
        <v>20</v>
      </c>
      <c r="J145" t="s">
        <v>24</v>
      </c>
      <c r="K145" t="s">
        <v>25</v>
      </c>
      <c r="L145" t="s">
        <v>26</v>
      </c>
    </row>
    <row r="146" spans="1:12" x14ac:dyDescent="0.3">
      <c r="A146" t="s">
        <v>53</v>
      </c>
      <c r="B146">
        <v>1</v>
      </c>
      <c r="C146">
        <v>26.888259887695313</v>
      </c>
      <c r="D146">
        <v>26.40867805480957</v>
      </c>
      <c r="E146">
        <v>26.579250335693359</v>
      </c>
      <c r="F146">
        <v>26.664163589477539</v>
      </c>
      <c r="G146">
        <v>24.811119079589844</v>
      </c>
      <c r="H146">
        <v>25.250583648681641</v>
      </c>
      <c r="I146">
        <v>25.275367736816406</v>
      </c>
      <c r="J146">
        <v>26.164730072021484</v>
      </c>
      <c r="K146">
        <v>25.001283645629883</v>
      </c>
      <c r="L146">
        <v>26.884618759155273</v>
      </c>
    </row>
    <row r="147" spans="1:12" x14ac:dyDescent="0.3">
      <c r="B147">
        <v>2</v>
      </c>
      <c r="C147">
        <v>26.700185775756836</v>
      </c>
      <c r="D147">
        <v>26.784999847412109</v>
      </c>
      <c r="E147">
        <v>26.695589065551758</v>
      </c>
      <c r="F147">
        <v>26.588235855102539</v>
      </c>
      <c r="G147">
        <v>25.325815200805664</v>
      </c>
      <c r="H147">
        <v>24.936094284057617</v>
      </c>
      <c r="I147">
        <v>25.540750503540039</v>
      </c>
      <c r="J147">
        <v>26.143461227416992</v>
      </c>
      <c r="K147">
        <v>25.296173095703125</v>
      </c>
      <c r="L147">
        <v>26.407934188842773</v>
      </c>
    </row>
    <row r="148" spans="1:12" x14ac:dyDescent="0.3">
      <c r="B148">
        <v>3</v>
      </c>
      <c r="C148">
        <v>26.649442672729492</v>
      </c>
      <c r="D148">
        <v>26.876968383789063</v>
      </c>
      <c r="E148">
        <v>26.671211242675781</v>
      </c>
      <c r="F148">
        <v>26.737382888793945</v>
      </c>
      <c r="G148">
        <v>25.656742095947266</v>
      </c>
      <c r="H148">
        <v>24.952016830444336</v>
      </c>
      <c r="I148">
        <v>25.375627517700195</v>
      </c>
      <c r="J148">
        <v>26.133121490478516</v>
      </c>
      <c r="K148">
        <v>25.423961639404297</v>
      </c>
    </row>
    <row r="149" spans="1:12" x14ac:dyDescent="0.3">
      <c r="B149" t="s">
        <v>54</v>
      </c>
      <c r="C149" s="1">
        <f>AVERAGE(C146:C148)</f>
        <v>26.745962778727215</v>
      </c>
      <c r="D149" s="1">
        <f t="shared" ref="D149:L149" si="34">AVERAGE(D146:D148)</f>
        <v>26.690215428670246</v>
      </c>
      <c r="E149" s="1">
        <f t="shared" si="34"/>
        <v>26.648683547973633</v>
      </c>
      <c r="F149" s="1">
        <f t="shared" si="34"/>
        <v>26.66326077779134</v>
      </c>
      <c r="G149" s="1">
        <f t="shared" si="34"/>
        <v>25.264558792114258</v>
      </c>
      <c r="H149" s="1">
        <f t="shared" si="34"/>
        <v>25.046231587727863</v>
      </c>
      <c r="I149" s="1">
        <f t="shared" si="34"/>
        <v>25.397248586018879</v>
      </c>
      <c r="J149" s="1">
        <f t="shared" si="34"/>
        <v>26.147104263305664</v>
      </c>
      <c r="K149" s="1">
        <f t="shared" si="34"/>
        <v>25.240472793579102</v>
      </c>
      <c r="L149" s="1">
        <f t="shared" si="34"/>
        <v>26.646276473999023</v>
      </c>
    </row>
    <row r="151" spans="1:12" x14ac:dyDescent="0.3">
      <c r="A151" t="s">
        <v>8</v>
      </c>
      <c r="B151">
        <v>1</v>
      </c>
      <c r="C151">
        <v>22.441263198852539</v>
      </c>
      <c r="D151">
        <v>21.686918258666992</v>
      </c>
      <c r="E151">
        <v>22.029275894165039</v>
      </c>
      <c r="F151">
        <v>23.024995803833008</v>
      </c>
      <c r="G151">
        <v>22.199333190917969</v>
      </c>
      <c r="H151">
        <v>21.93126106262207</v>
      </c>
      <c r="I151">
        <v>21.271268844604492</v>
      </c>
      <c r="J151">
        <v>21.53541374206543</v>
      </c>
      <c r="K151">
        <v>20.978069305419922</v>
      </c>
      <c r="L151">
        <v>21.637058258056641</v>
      </c>
    </row>
    <row r="152" spans="1:12" x14ac:dyDescent="0.3">
      <c r="B152">
        <v>2</v>
      </c>
      <c r="C152">
        <v>22.329814910888672</v>
      </c>
      <c r="D152">
        <v>21.729532241821289</v>
      </c>
      <c r="E152">
        <v>21.940637588500977</v>
      </c>
      <c r="F152">
        <v>23.451805114746094</v>
      </c>
      <c r="G152">
        <v>21.860691070556641</v>
      </c>
      <c r="H152">
        <v>21.895223617553711</v>
      </c>
      <c r="I152">
        <v>21.246286392211914</v>
      </c>
      <c r="J152">
        <v>21.539775848388672</v>
      </c>
      <c r="K152">
        <v>20.838272094726563</v>
      </c>
      <c r="L152">
        <v>21.639474868774414</v>
      </c>
    </row>
    <row r="153" spans="1:12" x14ac:dyDescent="0.3">
      <c r="B153">
        <v>3</v>
      </c>
      <c r="C153">
        <v>22.082420349121094</v>
      </c>
      <c r="D153">
        <v>21.907951354980469</v>
      </c>
      <c r="E153">
        <v>21.980094909667969</v>
      </c>
      <c r="F153">
        <v>22.994916915893555</v>
      </c>
      <c r="G153">
        <v>22.312894821166992</v>
      </c>
      <c r="H153">
        <v>21.91547966003418</v>
      </c>
      <c r="I153">
        <v>21.506111145019531</v>
      </c>
      <c r="J153">
        <v>21.688705444335938</v>
      </c>
      <c r="K153">
        <v>20.983152389526367</v>
      </c>
      <c r="L153">
        <v>21.617652893066406</v>
      </c>
    </row>
    <row r="154" spans="1:12" x14ac:dyDescent="0.3">
      <c r="B154" t="s">
        <v>54</v>
      </c>
      <c r="C154" s="1">
        <f>AVERAGE(C151:C153)</f>
        <v>22.284499486287434</v>
      </c>
      <c r="D154" s="1">
        <f t="shared" ref="D154:L154" si="35">AVERAGE(D151:D153)</f>
        <v>21.774800618489582</v>
      </c>
      <c r="E154" s="1">
        <f t="shared" si="35"/>
        <v>21.983336130777996</v>
      </c>
      <c r="F154" s="1">
        <f t="shared" si="35"/>
        <v>23.157239278157551</v>
      </c>
      <c r="G154" s="1">
        <f t="shared" si="35"/>
        <v>22.124306360880535</v>
      </c>
      <c r="H154" s="1">
        <f t="shared" si="35"/>
        <v>21.91398811340332</v>
      </c>
      <c r="I154" s="1">
        <f t="shared" si="35"/>
        <v>21.341222127278645</v>
      </c>
      <c r="J154" s="1">
        <f t="shared" si="35"/>
        <v>21.58796501159668</v>
      </c>
      <c r="K154" s="1">
        <f t="shared" si="35"/>
        <v>20.933164596557617</v>
      </c>
      <c r="L154" s="1">
        <f t="shared" si="35"/>
        <v>21.63139533996582</v>
      </c>
    </row>
    <row r="157" spans="1:12" x14ac:dyDescent="0.3">
      <c r="A157" t="s">
        <v>55</v>
      </c>
      <c r="B157">
        <v>1</v>
      </c>
      <c r="C157">
        <v>15.828813552856445</v>
      </c>
      <c r="D157">
        <v>14.804306030273438</v>
      </c>
      <c r="E157">
        <v>15.497503280639648</v>
      </c>
      <c r="F157">
        <v>16.635128021240234</v>
      </c>
      <c r="G157">
        <v>15.542438507080078</v>
      </c>
      <c r="H157">
        <v>16.485580444335938</v>
      </c>
      <c r="I157">
        <v>15.096044540405273</v>
      </c>
      <c r="J157">
        <v>16.04594612121582</v>
      </c>
      <c r="K157">
        <v>15.231509208679199</v>
      </c>
      <c r="L157">
        <v>16.935153961181641</v>
      </c>
    </row>
    <row r="158" spans="1:12" x14ac:dyDescent="0.3">
      <c r="B158">
        <v>2</v>
      </c>
      <c r="C158">
        <v>15.938233375549316</v>
      </c>
      <c r="D158">
        <v>14.743181228637695</v>
      </c>
      <c r="E158">
        <v>15.6927490234375</v>
      </c>
      <c r="F158">
        <v>16.576385498046875</v>
      </c>
      <c r="G158">
        <v>15.995856285095215</v>
      </c>
      <c r="H158">
        <v>16.379184722900391</v>
      </c>
      <c r="I158">
        <v>15.235586166381836</v>
      </c>
      <c r="J158">
        <v>15.933440208435059</v>
      </c>
      <c r="K158">
        <v>15.121044158935547</v>
      </c>
      <c r="L158">
        <v>16.632570266723633</v>
      </c>
    </row>
    <row r="159" spans="1:12" x14ac:dyDescent="0.3">
      <c r="B159">
        <v>3</v>
      </c>
    </row>
    <row r="160" spans="1:12" x14ac:dyDescent="0.3">
      <c r="B160" t="s">
        <v>54</v>
      </c>
      <c r="C160">
        <f>AVERAGE(AVERAGE(C157:C159))</f>
        <v>15.883523464202881</v>
      </c>
      <c r="D160">
        <f t="shared" ref="D160:L160" si="36">AVERAGE(AVERAGE(D157:D159))</f>
        <v>14.773743629455566</v>
      </c>
      <c r="E160">
        <f t="shared" si="36"/>
        <v>15.595126152038574</v>
      </c>
      <c r="F160">
        <f t="shared" si="36"/>
        <v>16.605756759643555</v>
      </c>
      <c r="G160">
        <f t="shared" si="36"/>
        <v>15.769147396087646</v>
      </c>
      <c r="H160">
        <f t="shared" si="36"/>
        <v>16.432382583618164</v>
      </c>
      <c r="I160">
        <f t="shared" si="36"/>
        <v>15.165815353393555</v>
      </c>
      <c r="J160">
        <f t="shared" si="36"/>
        <v>15.989693164825439</v>
      </c>
      <c r="K160">
        <f t="shared" si="36"/>
        <v>15.176276683807373</v>
      </c>
      <c r="L160">
        <f t="shared" si="36"/>
        <v>16.783862113952637</v>
      </c>
    </row>
    <row r="163" spans="1:12" x14ac:dyDescent="0.3">
      <c r="A163" t="s">
        <v>56</v>
      </c>
      <c r="B163" t="s">
        <v>53</v>
      </c>
      <c r="C163">
        <f>C149-C160</f>
        <v>10.862439314524334</v>
      </c>
      <c r="D163">
        <f t="shared" ref="D163:L163" si="37">D149-D160</f>
        <v>11.91647179921468</v>
      </c>
      <c r="E163">
        <f t="shared" si="37"/>
        <v>11.053557395935059</v>
      </c>
      <c r="F163">
        <f t="shared" si="37"/>
        <v>10.057504018147785</v>
      </c>
      <c r="G163">
        <f t="shared" si="37"/>
        <v>9.4954113960266113</v>
      </c>
      <c r="H163">
        <f t="shared" si="37"/>
        <v>8.6138490041096993</v>
      </c>
      <c r="I163">
        <f t="shared" si="37"/>
        <v>10.231433232625324</v>
      </c>
      <c r="J163">
        <f t="shared" si="37"/>
        <v>10.157411098480225</v>
      </c>
      <c r="K163">
        <f t="shared" si="37"/>
        <v>10.064196109771729</v>
      </c>
      <c r="L163">
        <f t="shared" si="37"/>
        <v>9.8624143600463867</v>
      </c>
    </row>
    <row r="164" spans="1:12" x14ac:dyDescent="0.3">
      <c r="B164" t="s">
        <v>8</v>
      </c>
      <c r="C164">
        <f>C154-C160</f>
        <v>6.4009760220845529</v>
      </c>
      <c r="D164">
        <f t="shared" ref="D164:L164" si="38">D154-D160</f>
        <v>7.0010569890340157</v>
      </c>
      <c r="E164">
        <f t="shared" si="38"/>
        <v>6.3882099787394218</v>
      </c>
      <c r="F164">
        <f t="shared" si="38"/>
        <v>6.5514825185139962</v>
      </c>
      <c r="G164">
        <f t="shared" si="38"/>
        <v>6.3551589647928886</v>
      </c>
      <c r="H164">
        <f t="shared" si="38"/>
        <v>5.4816055297851563</v>
      </c>
      <c r="I164">
        <f t="shared" si="38"/>
        <v>6.17540677388509</v>
      </c>
      <c r="J164">
        <f t="shared" si="38"/>
        <v>5.5982718467712402</v>
      </c>
      <c r="K164">
        <f t="shared" si="38"/>
        <v>5.7568879127502441</v>
      </c>
      <c r="L164">
        <f t="shared" si="38"/>
        <v>4.8475332260131836</v>
      </c>
    </row>
    <row r="167" spans="1:12" x14ac:dyDescent="0.3">
      <c r="A167" t="s">
        <v>57</v>
      </c>
      <c r="B167" t="s">
        <v>53</v>
      </c>
      <c r="C167">
        <f>AVERAGE(C163:E163)</f>
        <v>11.277489503224691</v>
      </c>
    </row>
    <row r="168" spans="1:12" x14ac:dyDescent="0.3">
      <c r="B168" t="s">
        <v>8</v>
      </c>
      <c r="C168">
        <f>AVERAGE(C164:E164)</f>
        <v>6.5967476632859965</v>
      </c>
    </row>
    <row r="170" spans="1:12" x14ac:dyDescent="0.3">
      <c r="A170" t="s">
        <v>58</v>
      </c>
    </row>
    <row r="171" spans="1:12" x14ac:dyDescent="0.3">
      <c r="B171" t="s">
        <v>53</v>
      </c>
      <c r="C171">
        <f>C163-C167</f>
        <v>-0.41505018870035748</v>
      </c>
      <c r="D171">
        <f>D163-C167</f>
        <v>0.63898229598998846</v>
      </c>
      <c r="E171">
        <f>E163-C167</f>
        <v>-0.22393210728963275</v>
      </c>
      <c r="F171">
        <f>F163-C167</f>
        <v>-1.2199854850769061</v>
      </c>
      <c r="G171">
        <f>G163-C167</f>
        <v>-1.78207810719808</v>
      </c>
      <c r="H171">
        <f>H163-C167</f>
        <v>-2.663640499114992</v>
      </c>
      <c r="I171">
        <f>I163-C167</f>
        <v>-1.046056270599367</v>
      </c>
      <c r="J171">
        <f>J163-C167</f>
        <v>-1.1200784047444667</v>
      </c>
      <c r="K171">
        <f>K163-C167</f>
        <v>-1.2132933934529628</v>
      </c>
      <c r="L171">
        <f>L163-C167</f>
        <v>-1.4150751431783046</v>
      </c>
    </row>
    <row r="172" spans="1:12" x14ac:dyDescent="0.3">
      <c r="B172" t="s">
        <v>8</v>
      </c>
      <c r="C172">
        <f>C164-C168</f>
        <v>-0.19577164120144364</v>
      </c>
      <c r="D172">
        <f>D164-C164</f>
        <v>0.60008096694946289</v>
      </c>
      <c r="E172">
        <f>E164-C168</f>
        <v>-0.20853768454657473</v>
      </c>
      <c r="F172">
        <f>F164-C168</f>
        <v>-4.5265144772000276E-2</v>
      </c>
      <c r="G172">
        <f>G164-C168</f>
        <v>-0.24158869849310793</v>
      </c>
      <c r="H172">
        <f>H164-C168</f>
        <v>-1.1151421335008402</v>
      </c>
      <c r="I172">
        <f>I164-C168</f>
        <v>-0.42134088940090653</v>
      </c>
      <c r="J172">
        <f>J164-C168</f>
        <v>-0.99847581651475625</v>
      </c>
      <c r="K172">
        <f>K164-C168</f>
        <v>-0.83985975053575235</v>
      </c>
      <c r="L172">
        <f>L164-C168</f>
        <v>-1.7492144372728129</v>
      </c>
    </row>
    <row r="174" spans="1:12" x14ac:dyDescent="0.3">
      <c r="A174" t="s">
        <v>15</v>
      </c>
      <c r="B174" t="s">
        <v>53</v>
      </c>
      <c r="C174">
        <f>2^-C171</f>
        <v>1.3333450609005693</v>
      </c>
      <c r="D174">
        <f t="shared" ref="D174:L174" si="39">2^-D171</f>
        <v>0.64216578477391528</v>
      </c>
      <c r="E174">
        <f t="shared" si="39"/>
        <v>1.16791243178037</v>
      </c>
      <c r="F174">
        <f t="shared" si="39"/>
        <v>2.3294437363367875</v>
      </c>
      <c r="G174">
        <f t="shared" si="39"/>
        <v>3.4392121381344891</v>
      </c>
      <c r="H174">
        <f t="shared" si="39"/>
        <v>6.3362993670719234</v>
      </c>
      <c r="I174">
        <f t="shared" si="39"/>
        <v>2.0648776074841577</v>
      </c>
      <c r="J174">
        <f t="shared" si="39"/>
        <v>2.1735878477074349</v>
      </c>
      <c r="K174">
        <f t="shared" si="39"/>
        <v>2.3186633904857339</v>
      </c>
      <c r="L174">
        <f t="shared" si="39"/>
        <v>2.6667362482751882</v>
      </c>
    </row>
    <row r="175" spans="1:12" x14ac:dyDescent="0.3">
      <c r="B175" t="s">
        <v>8</v>
      </c>
      <c r="C175">
        <f>2^-C172</f>
        <v>1.1453365925883836</v>
      </c>
      <c r="D175">
        <f>2^-D172</f>
        <v>0.65971692970554607</v>
      </c>
      <c r="E175">
        <f t="shared" ref="E175:L175" si="40">2^-E172</f>
        <v>1.1555163589356414</v>
      </c>
      <c r="F175">
        <f t="shared" si="40"/>
        <v>1.0318728039495493</v>
      </c>
      <c r="G175">
        <f t="shared" si="40"/>
        <v>1.1822938890957311</v>
      </c>
      <c r="H175">
        <f t="shared" si="40"/>
        <v>2.1661634897436475</v>
      </c>
      <c r="I175">
        <f t="shared" si="40"/>
        <v>1.3391716478154052</v>
      </c>
      <c r="J175">
        <f t="shared" si="40"/>
        <v>1.9978881487934861</v>
      </c>
      <c r="K175">
        <f t="shared" si="40"/>
        <v>1.789876133237525</v>
      </c>
      <c r="L175">
        <f t="shared" si="40"/>
        <v>3.3617546515509971</v>
      </c>
    </row>
    <row r="179" spans="1:12" x14ac:dyDescent="0.3">
      <c r="C179" t="s">
        <v>16</v>
      </c>
      <c r="D179" t="s">
        <v>17</v>
      </c>
      <c r="E179" t="s">
        <v>18</v>
      </c>
      <c r="F179" t="s">
        <v>19</v>
      </c>
      <c r="G179" t="s">
        <v>22</v>
      </c>
      <c r="H179" t="s">
        <v>23</v>
      </c>
      <c r="I179" t="s">
        <v>20</v>
      </c>
      <c r="J179" t="s">
        <v>24</v>
      </c>
      <c r="K179" t="s">
        <v>25</v>
      </c>
      <c r="L179" t="s">
        <v>26</v>
      </c>
    </row>
    <row r="180" spans="1:12" x14ac:dyDescent="0.3">
      <c r="A180" t="s">
        <v>59</v>
      </c>
      <c r="B180">
        <v>1</v>
      </c>
      <c r="C180">
        <v>22.967588424682617</v>
      </c>
      <c r="D180">
        <v>22.36381721496582</v>
      </c>
      <c r="E180">
        <v>22.515922546386719</v>
      </c>
      <c r="F180">
        <v>23.772197723388672</v>
      </c>
      <c r="G180">
        <v>22.357528686523438</v>
      </c>
      <c r="H180">
        <v>23.326091766357422</v>
      </c>
      <c r="I180">
        <v>21.100526809692383</v>
      </c>
      <c r="J180">
        <v>22.356239318847656</v>
      </c>
      <c r="K180">
        <v>21.275104522705078</v>
      </c>
      <c r="L180">
        <v>21.773099899291992</v>
      </c>
    </row>
    <row r="181" spans="1:12" x14ac:dyDescent="0.3">
      <c r="B181">
        <v>2</v>
      </c>
      <c r="C181">
        <v>22.789325714111328</v>
      </c>
      <c r="D181">
        <v>22.142427444458008</v>
      </c>
      <c r="E181">
        <v>22.549951553344727</v>
      </c>
      <c r="F181">
        <v>23.64537239074707</v>
      </c>
      <c r="G181">
        <v>23.271017074584961</v>
      </c>
      <c r="H181">
        <v>23.314754486083984</v>
      </c>
      <c r="I181">
        <v>21.611093521118164</v>
      </c>
      <c r="J181">
        <v>22.155391693115234</v>
      </c>
      <c r="K181">
        <v>20.991506576538086</v>
      </c>
      <c r="L181">
        <v>21.555395126342773</v>
      </c>
    </row>
    <row r="182" spans="1:12" x14ac:dyDescent="0.3">
      <c r="B182">
        <v>3</v>
      </c>
      <c r="C182">
        <v>23.926164627075195</v>
      </c>
      <c r="D182">
        <v>22.711137771606445</v>
      </c>
      <c r="E182">
        <v>23.608402252197266</v>
      </c>
      <c r="F182">
        <v>23.861600875854492</v>
      </c>
      <c r="G182">
        <v>22.953634262084961</v>
      </c>
      <c r="H182">
        <v>23.223997116088867</v>
      </c>
      <c r="I182">
        <v>21.561107635498047</v>
      </c>
      <c r="J182">
        <v>22.500516891479492</v>
      </c>
      <c r="K182">
        <v>21.312618255615234</v>
      </c>
      <c r="L182">
        <v>21.792573928833008</v>
      </c>
    </row>
    <row r="183" spans="1:12" x14ac:dyDescent="0.3">
      <c r="B183" t="s">
        <v>54</v>
      </c>
      <c r="C183">
        <f>AVERAGE(C180:C181)</f>
        <v>22.878457069396973</v>
      </c>
      <c r="D183">
        <f>AVERAGE(D180:D182)</f>
        <v>22.405794143676758</v>
      </c>
      <c r="E183">
        <f t="shared" ref="E183:L183" si="41">AVERAGE(E180:E182)</f>
        <v>22.891425450642902</v>
      </c>
      <c r="F183">
        <f t="shared" si="41"/>
        <v>23.759723663330078</v>
      </c>
      <c r="G183">
        <f t="shared" si="41"/>
        <v>22.860726674397785</v>
      </c>
      <c r="H183">
        <f t="shared" si="41"/>
        <v>23.288281122843426</v>
      </c>
      <c r="I183">
        <f t="shared" si="41"/>
        <v>21.424242655436199</v>
      </c>
      <c r="J183">
        <f t="shared" si="41"/>
        <v>22.337382634480793</v>
      </c>
      <c r="K183">
        <f t="shared" si="41"/>
        <v>21.193076451619465</v>
      </c>
      <c r="L183">
        <f t="shared" si="41"/>
        <v>21.70702298482259</v>
      </c>
    </row>
    <row r="185" spans="1:12" x14ac:dyDescent="0.3">
      <c r="A185" t="s">
        <v>60</v>
      </c>
      <c r="B185">
        <v>1</v>
      </c>
      <c r="C185">
        <v>24.956792831420898</v>
      </c>
      <c r="D185">
        <v>23.805126190185547</v>
      </c>
      <c r="E185">
        <v>24.552089691162109</v>
      </c>
      <c r="F185">
        <v>25.360084533691406</v>
      </c>
      <c r="G185">
        <v>24.838567733764648</v>
      </c>
      <c r="H185">
        <v>24.781213760375977</v>
      </c>
      <c r="I185">
        <v>23.939397811889648</v>
      </c>
      <c r="J185">
        <v>24.740148544311523</v>
      </c>
      <c r="K185">
        <v>23.752595901489258</v>
      </c>
      <c r="L185">
        <v>25.196331024169922</v>
      </c>
    </row>
    <row r="186" spans="1:12" x14ac:dyDescent="0.3">
      <c r="B186">
        <v>2</v>
      </c>
      <c r="C186">
        <v>24.206075668334961</v>
      </c>
      <c r="D186">
        <v>23.853042602539063</v>
      </c>
      <c r="E186">
        <v>24.302280426025391</v>
      </c>
      <c r="F186">
        <v>25.651165008544922</v>
      </c>
      <c r="G186">
        <v>24.428373336791992</v>
      </c>
      <c r="H186">
        <v>24.847797393798828</v>
      </c>
      <c r="I186">
        <v>23.78831672668457</v>
      </c>
      <c r="J186">
        <v>24.500329971313477</v>
      </c>
      <c r="K186">
        <v>23.664514541625977</v>
      </c>
      <c r="L186">
        <v>25.194210052490234</v>
      </c>
    </row>
    <row r="187" spans="1:12" x14ac:dyDescent="0.3">
      <c r="B187">
        <v>3</v>
      </c>
      <c r="C187">
        <v>24.233596801757813</v>
      </c>
      <c r="D187">
        <v>23.866598129272461</v>
      </c>
      <c r="E187">
        <v>24.412637710571289</v>
      </c>
      <c r="F187">
        <v>25.602645874023438</v>
      </c>
      <c r="G187">
        <v>24.78236198425293</v>
      </c>
      <c r="H187">
        <v>24.946601867675781</v>
      </c>
      <c r="I187">
        <v>24.181373596191406</v>
      </c>
      <c r="J187">
        <v>24.640275955200195</v>
      </c>
      <c r="K187">
        <v>23.734655380249023</v>
      </c>
      <c r="L187">
        <v>25.411569595336914</v>
      </c>
    </row>
    <row r="188" spans="1:12" x14ac:dyDescent="0.3">
      <c r="B188" t="s">
        <v>54</v>
      </c>
      <c r="C188">
        <f>AVERAGE(C185:C187)</f>
        <v>24.465488433837891</v>
      </c>
      <c r="D188">
        <f t="shared" ref="D188:L188" si="42">AVERAGE(D185:D187)</f>
        <v>23.841588973999023</v>
      </c>
      <c r="E188">
        <f t="shared" si="42"/>
        <v>24.422335942586262</v>
      </c>
      <c r="F188">
        <f t="shared" si="42"/>
        <v>25.537965138753254</v>
      </c>
      <c r="G188">
        <f t="shared" si="42"/>
        <v>24.683101018269856</v>
      </c>
      <c r="H188">
        <f t="shared" si="42"/>
        <v>24.858537673950195</v>
      </c>
      <c r="I188">
        <f t="shared" si="42"/>
        <v>23.969696044921875</v>
      </c>
      <c r="J188">
        <f t="shared" si="42"/>
        <v>24.626918156941731</v>
      </c>
      <c r="K188">
        <f t="shared" si="42"/>
        <v>23.717255274454754</v>
      </c>
      <c r="L188">
        <f t="shared" si="42"/>
        <v>25.267370223999023</v>
      </c>
    </row>
    <row r="190" spans="1:12" x14ac:dyDescent="0.3">
      <c r="A190" t="s">
        <v>55</v>
      </c>
      <c r="B190">
        <v>1</v>
      </c>
      <c r="C190">
        <v>15.932372093200684</v>
      </c>
      <c r="D190">
        <v>14.809708595275879</v>
      </c>
      <c r="E190">
        <v>15.585417747497559</v>
      </c>
      <c r="F190">
        <v>16.337467193603516</v>
      </c>
      <c r="G190">
        <v>15.689043998718262</v>
      </c>
      <c r="H190">
        <v>16.606842041015625</v>
      </c>
      <c r="I190">
        <v>15.075923919677734</v>
      </c>
      <c r="J190">
        <v>16.017887115478516</v>
      </c>
      <c r="K190">
        <v>15.208327293395996</v>
      </c>
      <c r="L190">
        <v>16.93931770324707</v>
      </c>
    </row>
    <row r="191" spans="1:12" x14ac:dyDescent="0.3">
      <c r="B191">
        <v>2</v>
      </c>
      <c r="C191">
        <v>15.982780456542969</v>
      </c>
      <c r="D191">
        <v>14.825680732727051</v>
      </c>
      <c r="E191">
        <v>15.593691825866699</v>
      </c>
      <c r="F191">
        <v>17.047861099243164</v>
      </c>
      <c r="G191">
        <v>15.97316837310791</v>
      </c>
      <c r="H191">
        <v>16.396846771240234</v>
      </c>
      <c r="I191">
        <v>14.949860572814941</v>
      </c>
      <c r="J191">
        <v>15.996066093444824</v>
      </c>
      <c r="K191">
        <v>15.219968795776367</v>
      </c>
      <c r="L191">
        <v>16.981954574584961</v>
      </c>
    </row>
    <row r="193" spans="1:12" x14ac:dyDescent="0.3">
      <c r="B193" t="s">
        <v>54</v>
      </c>
      <c r="C193">
        <f>AVERAGE(C190:C191)</f>
        <v>15.957576274871826</v>
      </c>
      <c r="D193">
        <f t="shared" ref="D193:L193" si="43">AVERAGE(D190:D191)</f>
        <v>14.817694664001465</v>
      </c>
      <c r="E193">
        <f t="shared" si="43"/>
        <v>15.589554786682129</v>
      </c>
      <c r="F193">
        <f t="shared" si="43"/>
        <v>16.69266414642334</v>
      </c>
      <c r="G193">
        <f t="shared" si="43"/>
        <v>15.831106185913086</v>
      </c>
      <c r="H193">
        <f t="shared" si="43"/>
        <v>16.50184440612793</v>
      </c>
      <c r="I193">
        <f t="shared" si="43"/>
        <v>15.012892246246338</v>
      </c>
      <c r="J193">
        <f t="shared" si="43"/>
        <v>16.00697660446167</v>
      </c>
      <c r="K193">
        <f t="shared" si="43"/>
        <v>15.214148044586182</v>
      </c>
      <c r="L193">
        <f t="shared" si="43"/>
        <v>16.960636138916016</v>
      </c>
    </row>
    <row r="195" spans="1:12" x14ac:dyDescent="0.3">
      <c r="A195" t="s">
        <v>56</v>
      </c>
      <c r="B195" t="s">
        <v>7</v>
      </c>
      <c r="C195">
        <f>C183-C193</f>
        <v>6.9208807945251465</v>
      </c>
      <c r="D195">
        <f t="shared" ref="D195:L195" si="44">D183-D193</f>
        <v>7.588099479675293</v>
      </c>
      <c r="E195">
        <f t="shared" si="44"/>
        <v>7.3018706639607736</v>
      </c>
      <c r="F195">
        <f t="shared" si="44"/>
        <v>7.0670595169067383</v>
      </c>
      <c r="G195">
        <f t="shared" si="44"/>
        <v>7.0296204884846993</v>
      </c>
      <c r="H195">
        <f t="shared" si="44"/>
        <v>6.786436716715496</v>
      </c>
      <c r="I195">
        <f t="shared" si="44"/>
        <v>6.4113504091898612</v>
      </c>
      <c r="J195">
        <f t="shared" si="44"/>
        <v>6.3304060300191232</v>
      </c>
      <c r="K195">
        <f t="shared" si="44"/>
        <v>5.9789284070332833</v>
      </c>
      <c r="L195">
        <f t="shared" si="44"/>
        <v>4.7463868459065743</v>
      </c>
    </row>
    <row r="196" spans="1:12" x14ac:dyDescent="0.3">
      <c r="B196" t="s">
        <v>60</v>
      </c>
      <c r="C196">
        <f>C188-C191</f>
        <v>8.4827079772949219</v>
      </c>
      <c r="D196">
        <f t="shared" ref="D196:L196" si="45">D188-D191</f>
        <v>9.0159082412719727</v>
      </c>
      <c r="E196">
        <f t="shared" si="45"/>
        <v>8.8286441167195626</v>
      </c>
      <c r="F196">
        <f t="shared" si="45"/>
        <v>8.49010403951009</v>
      </c>
      <c r="G196">
        <f t="shared" si="45"/>
        <v>8.7099326451619454</v>
      </c>
      <c r="H196">
        <f t="shared" si="45"/>
        <v>8.4616909027099609</v>
      </c>
      <c r="I196">
        <f t="shared" si="45"/>
        <v>9.0198354721069336</v>
      </c>
      <c r="J196">
        <f t="shared" si="45"/>
        <v>8.6308520634969064</v>
      </c>
      <c r="K196">
        <f t="shared" si="45"/>
        <v>8.4972864786783866</v>
      </c>
      <c r="L196">
        <f t="shared" si="45"/>
        <v>8.2854156494140625</v>
      </c>
    </row>
    <row r="198" spans="1:12" x14ac:dyDescent="0.3">
      <c r="A198" t="s">
        <v>61</v>
      </c>
      <c r="B198" t="s">
        <v>7</v>
      </c>
      <c r="C198">
        <f>AVERAGE(C195:D195)</f>
        <v>7.2544901371002197</v>
      </c>
    </row>
    <row r="199" spans="1:12" x14ac:dyDescent="0.3">
      <c r="B199" t="s">
        <v>60</v>
      </c>
      <c r="C199">
        <f>AVERAGE(C196:D196)</f>
        <v>8.7493081092834473</v>
      </c>
    </row>
    <row r="201" spans="1:12" x14ac:dyDescent="0.3">
      <c r="A201" t="s">
        <v>33</v>
      </c>
      <c r="B201" t="s">
        <v>7</v>
      </c>
      <c r="C201">
        <f>C195-C198</f>
        <v>-0.33360934257507324</v>
      </c>
      <c r="D201">
        <f>D195-C198</f>
        <v>0.33360934257507324</v>
      </c>
      <c r="E201">
        <f>E195-C198</f>
        <v>4.7380526860553829E-2</v>
      </c>
      <c r="F201">
        <f>F195-C198</f>
        <v>-0.18743062019348145</v>
      </c>
      <c r="G201">
        <f>G195-C198</f>
        <v>-0.22486964861552039</v>
      </c>
      <c r="H201">
        <f>H195-C198</f>
        <v>-0.46805342038472375</v>
      </c>
      <c r="I201">
        <f>I195-C198</f>
        <v>-0.84313972791035852</v>
      </c>
      <c r="J201">
        <f>J195-C198</f>
        <v>-0.92408410708109656</v>
      </c>
      <c r="K201">
        <f>K195-C198</f>
        <v>-1.2755617300669364</v>
      </c>
      <c r="L201">
        <f>L195-C198</f>
        <v>-2.5081032911936454</v>
      </c>
    </row>
    <row r="202" spans="1:12" x14ac:dyDescent="0.3">
      <c r="B202" t="s">
        <v>60</v>
      </c>
      <c r="C202">
        <f>C196-C199</f>
        <v>-0.26660013198852539</v>
      </c>
      <c r="D202">
        <f>D196-C199</f>
        <v>0.26660013198852539</v>
      </c>
      <c r="E202">
        <f>E196-C199</f>
        <v>7.9336007436115352E-2</v>
      </c>
      <c r="F202">
        <f>F196-C199</f>
        <v>-0.2592040697733573</v>
      </c>
      <c r="G202">
        <f>G196-C199</f>
        <v>-3.9375464121501835E-2</v>
      </c>
      <c r="H202">
        <f>H196-C199</f>
        <v>-0.28761720657348633</v>
      </c>
      <c r="I202">
        <f>I196-C199</f>
        <v>0.27052736282348633</v>
      </c>
      <c r="J202">
        <f>J196-C199</f>
        <v>-0.1184560457865409</v>
      </c>
      <c r="K202">
        <f>K196-C199</f>
        <v>-0.25202163060506066</v>
      </c>
      <c r="L202">
        <f>L196-C199</f>
        <v>-0.46389245986938477</v>
      </c>
    </row>
    <row r="204" spans="1:12" x14ac:dyDescent="0.3">
      <c r="A204" t="s">
        <v>15</v>
      </c>
      <c r="B204" t="s">
        <v>7</v>
      </c>
      <c r="C204">
        <f>2^-C201</f>
        <v>1.2601621147843922</v>
      </c>
      <c r="D204">
        <f t="shared" ref="D204:L204" si="46">2^-D201</f>
        <v>0.79354869367033409</v>
      </c>
      <c r="E204">
        <f t="shared" si="46"/>
        <v>0.96769175376836236</v>
      </c>
      <c r="F204">
        <f t="shared" si="46"/>
        <v>1.1387338712528674</v>
      </c>
      <c r="G204">
        <f t="shared" si="46"/>
        <v>1.1686716511579878</v>
      </c>
      <c r="H204">
        <f t="shared" si="46"/>
        <v>1.3832418470033248</v>
      </c>
      <c r="I204">
        <f t="shared" si="46"/>
        <v>1.7939500585742252</v>
      </c>
      <c r="J204">
        <f t="shared" si="46"/>
        <v>1.8974792474137951</v>
      </c>
      <c r="K204">
        <f t="shared" si="46"/>
        <v>2.4209306123989807</v>
      </c>
      <c r="L204">
        <f t="shared" si="46"/>
        <v>5.6887169171437213</v>
      </c>
    </row>
    <row r="205" spans="1:12" x14ac:dyDescent="0.3">
      <c r="B205" t="s">
        <v>60</v>
      </c>
      <c r="C205">
        <f>2^-C202</f>
        <v>1.2029695558623823</v>
      </c>
      <c r="D205">
        <f t="shared" ref="D205:L205" si="47">2^-D202</f>
        <v>0.83127623232586467</v>
      </c>
      <c r="E205">
        <f t="shared" si="47"/>
        <v>0.94649316483852153</v>
      </c>
      <c r="F205">
        <f t="shared" si="47"/>
        <v>1.1968182416628788</v>
      </c>
      <c r="G205">
        <f t="shared" si="47"/>
        <v>1.0276688573492769</v>
      </c>
      <c r="H205">
        <f t="shared" si="47"/>
        <v>1.2206225992382134</v>
      </c>
      <c r="I205">
        <f t="shared" si="47"/>
        <v>0.82901645170258331</v>
      </c>
      <c r="J205">
        <f t="shared" si="47"/>
        <v>1.0855724745470194</v>
      </c>
      <c r="K205">
        <f t="shared" si="47"/>
        <v>1.1908747042452914</v>
      </c>
      <c r="L205">
        <f t="shared" si="47"/>
        <v>1.3792581065258078</v>
      </c>
    </row>
    <row r="208" spans="1:12" x14ac:dyDescent="0.3">
      <c r="C208" t="s">
        <v>62</v>
      </c>
      <c r="D208" t="s">
        <v>63</v>
      </c>
      <c r="E208" t="s">
        <v>64</v>
      </c>
      <c r="F208" t="s">
        <v>65</v>
      </c>
      <c r="G208" t="s">
        <v>66</v>
      </c>
      <c r="H208" t="s">
        <v>67</v>
      </c>
      <c r="I208" t="s">
        <v>68</v>
      </c>
      <c r="J208" t="s">
        <v>69</v>
      </c>
      <c r="K208" t="s">
        <v>70</v>
      </c>
      <c r="L208" t="s">
        <v>71</v>
      </c>
    </row>
    <row r="209" spans="1:12" x14ac:dyDescent="0.3">
      <c r="A209" t="s">
        <v>42</v>
      </c>
      <c r="B209">
        <v>1</v>
      </c>
      <c r="C209">
        <v>24.977838516235352</v>
      </c>
      <c r="D209">
        <v>23.154958724975586</v>
      </c>
      <c r="E209">
        <v>24.294486999511719</v>
      </c>
      <c r="F209">
        <v>25.484416961669922</v>
      </c>
      <c r="G209">
        <v>24.291807174682617</v>
      </c>
      <c r="H209">
        <v>25.402637481689453</v>
      </c>
      <c r="I209">
        <v>24.232517242431641</v>
      </c>
      <c r="J209">
        <v>25.427743911743164</v>
      </c>
      <c r="K209">
        <v>24.261392593383789</v>
      </c>
      <c r="L209">
        <v>25.445198059082031</v>
      </c>
    </row>
    <row r="210" spans="1:12" x14ac:dyDescent="0.3">
      <c r="B210">
        <v>2</v>
      </c>
      <c r="C210">
        <v>25.001214981079102</v>
      </c>
      <c r="D210">
        <v>23.268407821655273</v>
      </c>
      <c r="E210">
        <v>24.086177825927734</v>
      </c>
      <c r="F210">
        <v>25.472427368164063</v>
      </c>
      <c r="G210">
        <v>24.347442626953125</v>
      </c>
      <c r="H210">
        <v>25.563468933105469</v>
      </c>
      <c r="I210">
        <v>24.624757766723633</v>
      </c>
      <c r="J210">
        <v>25.415363311767578</v>
      </c>
      <c r="K210">
        <v>24.446407318115234</v>
      </c>
      <c r="L210">
        <v>25.230474472045898</v>
      </c>
    </row>
    <row r="211" spans="1:12" x14ac:dyDescent="0.3">
      <c r="B211">
        <v>3</v>
      </c>
      <c r="C211">
        <v>25.930704116821289</v>
      </c>
      <c r="D211">
        <v>23.518268585205078</v>
      </c>
      <c r="E211">
        <v>24.394195556640625</v>
      </c>
      <c r="F211">
        <v>26.049345016479492</v>
      </c>
      <c r="G211">
        <v>24.787555694580078</v>
      </c>
      <c r="H211">
        <v>25.643093109130859</v>
      </c>
      <c r="I211">
        <v>24.496633529663086</v>
      </c>
      <c r="J211">
        <v>25.596321105957031</v>
      </c>
      <c r="K211">
        <v>24.47587776184082</v>
      </c>
      <c r="L211">
        <v>25.646835327148438</v>
      </c>
    </row>
    <row r="212" spans="1:12" x14ac:dyDescent="0.3">
      <c r="C212" s="1">
        <f>AVERAGE(C209:C211)</f>
        <v>25.303252538045246</v>
      </c>
      <c r="D212" s="1">
        <f t="shared" ref="D212:L212" si="48">AVERAGE(D209:D211)</f>
        <v>23.313878377278645</v>
      </c>
      <c r="E212" s="1">
        <f t="shared" si="48"/>
        <v>24.258286794026692</v>
      </c>
      <c r="F212" s="1">
        <f t="shared" si="48"/>
        <v>25.668729782104492</v>
      </c>
      <c r="G212" s="1">
        <f t="shared" si="48"/>
        <v>24.475601832071941</v>
      </c>
      <c r="H212" s="1">
        <f t="shared" si="48"/>
        <v>25.536399841308594</v>
      </c>
      <c r="I212" s="1">
        <f t="shared" si="48"/>
        <v>24.451302846272785</v>
      </c>
      <c r="J212" s="1">
        <f t="shared" si="48"/>
        <v>25.479809443155926</v>
      </c>
      <c r="K212" s="1">
        <f t="shared" si="48"/>
        <v>24.394559224446613</v>
      </c>
      <c r="L212" s="1">
        <f t="shared" si="48"/>
        <v>25.440835952758789</v>
      </c>
    </row>
    <row r="213" spans="1:12" x14ac:dyDescent="0.3">
      <c r="A213" t="s">
        <v>45</v>
      </c>
      <c r="B213">
        <v>1</v>
      </c>
      <c r="C213">
        <v>28.912397384643555</v>
      </c>
      <c r="D213">
        <v>28.16557502746582</v>
      </c>
      <c r="E213">
        <v>29.854152679443359</v>
      </c>
      <c r="F213">
        <v>30.242288589477539</v>
      </c>
      <c r="G213">
        <v>30.907989501953125</v>
      </c>
      <c r="H213">
        <v>30.467613220214844</v>
      </c>
      <c r="I213">
        <v>28.281700134277344</v>
      </c>
      <c r="J213">
        <v>29.959630966186523</v>
      </c>
      <c r="K213">
        <v>29.100671768188477</v>
      </c>
      <c r="L213">
        <v>25.310873031616211</v>
      </c>
    </row>
    <row r="214" spans="1:12" x14ac:dyDescent="0.3">
      <c r="B214">
        <v>2</v>
      </c>
      <c r="C214">
        <v>28.975034713745117</v>
      </c>
      <c r="D214">
        <v>30.039447784423828</v>
      </c>
      <c r="E214">
        <v>30.497291564941406</v>
      </c>
      <c r="F214">
        <v>30.935365676879883</v>
      </c>
      <c r="G214">
        <v>30.267179489135742</v>
      </c>
      <c r="H214">
        <v>30.530759811401367</v>
      </c>
      <c r="I214">
        <v>28.00200080871582</v>
      </c>
      <c r="J214">
        <v>30.015771865844727</v>
      </c>
      <c r="K214">
        <v>29.392932891845703</v>
      </c>
      <c r="L214">
        <v>25.873367309570313</v>
      </c>
    </row>
    <row r="215" spans="1:12" x14ac:dyDescent="0.3">
      <c r="B215">
        <v>3</v>
      </c>
      <c r="C215">
        <v>29.039243698120117</v>
      </c>
      <c r="D215">
        <v>29.934410095214844</v>
      </c>
      <c r="E215">
        <v>29.313613891601563</v>
      </c>
      <c r="F215">
        <v>32.010669708251953</v>
      </c>
      <c r="G215">
        <v>30.515260696411133</v>
      </c>
      <c r="H215">
        <v>30.589540481567383</v>
      </c>
      <c r="I215">
        <v>28.808462142944336</v>
      </c>
      <c r="J215">
        <v>30.159185409545898</v>
      </c>
      <c r="K215">
        <v>30.177646636962891</v>
      </c>
      <c r="L215">
        <v>25.373283386230469</v>
      </c>
    </row>
    <row r="216" spans="1:12" x14ac:dyDescent="0.3">
      <c r="C216" s="1">
        <f>AVERAGE(C213:C215)</f>
        <v>28.975558598836262</v>
      </c>
      <c r="D216" s="1">
        <f t="shared" ref="D216:L216" si="49">AVERAGE(D213:D215)</f>
        <v>29.379810969034832</v>
      </c>
      <c r="E216" s="1">
        <f t="shared" si="49"/>
        <v>29.888352711995442</v>
      </c>
      <c r="F216" s="1">
        <f t="shared" si="49"/>
        <v>31.062774658203125</v>
      </c>
      <c r="G216" s="1">
        <f t="shared" si="49"/>
        <v>30.5634765625</v>
      </c>
      <c r="H216" s="1">
        <f t="shared" si="49"/>
        <v>30.529304504394531</v>
      </c>
      <c r="I216" s="1">
        <f t="shared" si="49"/>
        <v>28.364054361979168</v>
      </c>
      <c r="J216" s="1">
        <f t="shared" si="49"/>
        <v>30.044862747192383</v>
      </c>
      <c r="K216" s="1">
        <f t="shared" si="49"/>
        <v>29.557083765665691</v>
      </c>
      <c r="L216" s="1">
        <f t="shared" si="49"/>
        <v>25.519174575805664</v>
      </c>
    </row>
    <row r="217" spans="1:12" x14ac:dyDescent="0.3">
      <c r="A217" t="s">
        <v>30</v>
      </c>
      <c r="B217">
        <v>1</v>
      </c>
      <c r="C217">
        <v>16.435752868652344</v>
      </c>
      <c r="D217">
        <v>15.155166625976563</v>
      </c>
      <c r="E217">
        <v>17.441692352294922</v>
      </c>
      <c r="F217">
        <v>15.816575050354004</v>
      </c>
      <c r="G217">
        <v>15.856380462646484</v>
      </c>
      <c r="H217">
        <v>17.071611404418945</v>
      </c>
      <c r="I217">
        <v>15.646353721618652</v>
      </c>
      <c r="J217">
        <v>15.816198348999023</v>
      </c>
      <c r="K217">
        <v>15.893259048461914</v>
      </c>
      <c r="L217">
        <v>17.384878158569336</v>
      </c>
    </row>
    <row r="218" spans="1:12" x14ac:dyDescent="0.3">
      <c r="B218">
        <v>2</v>
      </c>
      <c r="C218">
        <v>16.657299041748047</v>
      </c>
      <c r="D218">
        <v>15.57508373260498</v>
      </c>
      <c r="E218">
        <v>17.61395263671875</v>
      </c>
      <c r="F218">
        <v>15.860867500305176</v>
      </c>
      <c r="G218">
        <v>16.591287612915039</v>
      </c>
      <c r="H218">
        <v>17.400665283203125</v>
      </c>
      <c r="I218">
        <v>15.949213027954102</v>
      </c>
      <c r="J218">
        <v>15.979504585266113</v>
      </c>
      <c r="K218">
        <v>15.847454071044922</v>
      </c>
      <c r="L218">
        <v>17.932401657104492</v>
      </c>
    </row>
    <row r="219" spans="1:12" x14ac:dyDescent="0.3">
      <c r="C219" s="1">
        <f>AVERAGE(C217:C218)</f>
        <v>16.546525955200195</v>
      </c>
      <c r="D219" s="1">
        <f t="shared" ref="D219:L219" si="50">AVERAGE(D217:D218)</f>
        <v>15.365125179290771</v>
      </c>
      <c r="E219" s="1">
        <f t="shared" si="50"/>
        <v>17.527822494506836</v>
      </c>
      <c r="F219" s="1">
        <f t="shared" si="50"/>
        <v>15.83872127532959</v>
      </c>
      <c r="G219" s="1">
        <f t="shared" si="50"/>
        <v>16.223834037780762</v>
      </c>
      <c r="H219" s="1">
        <f t="shared" si="50"/>
        <v>17.236138343811035</v>
      </c>
      <c r="I219" s="1">
        <f t="shared" si="50"/>
        <v>15.797783374786377</v>
      </c>
      <c r="J219" s="1">
        <f t="shared" si="50"/>
        <v>15.897851467132568</v>
      </c>
      <c r="K219" s="1">
        <f t="shared" si="50"/>
        <v>15.870356559753418</v>
      </c>
      <c r="L219" s="1">
        <f t="shared" si="50"/>
        <v>17.658639907836914</v>
      </c>
    </row>
    <row r="221" spans="1:12" x14ac:dyDescent="0.3">
      <c r="A221" t="s">
        <v>56</v>
      </c>
      <c r="B221" t="s">
        <v>42</v>
      </c>
      <c r="C221">
        <f>C212-C219</f>
        <v>8.7567265828450509</v>
      </c>
      <c r="D221">
        <f t="shared" ref="D221:L221" si="51">D212-D219</f>
        <v>7.9487531979878732</v>
      </c>
      <c r="E221">
        <f t="shared" si="51"/>
        <v>6.7304642995198556</v>
      </c>
      <c r="F221">
        <f t="shared" si="51"/>
        <v>9.8300085067749023</v>
      </c>
      <c r="G221">
        <f t="shared" si="51"/>
        <v>8.2517677942911796</v>
      </c>
      <c r="H221">
        <f t="shared" si="51"/>
        <v>8.3002614974975586</v>
      </c>
      <c r="I221">
        <f t="shared" si="51"/>
        <v>8.6535194714864083</v>
      </c>
      <c r="J221">
        <f t="shared" si="51"/>
        <v>9.5819579760233573</v>
      </c>
      <c r="K221">
        <f t="shared" si="51"/>
        <v>8.5242026646931954</v>
      </c>
      <c r="L221">
        <f t="shared" si="51"/>
        <v>7.782196044921875</v>
      </c>
    </row>
    <row r="222" spans="1:12" x14ac:dyDescent="0.3">
      <c r="B222" t="s">
        <v>45</v>
      </c>
      <c r="C222">
        <f>C216-C219</f>
        <v>12.429032643636067</v>
      </c>
      <c r="D222">
        <f t="shared" ref="D222:L222" si="52">D216-D219</f>
        <v>14.01468578974406</v>
      </c>
      <c r="E222">
        <f t="shared" si="52"/>
        <v>12.360530217488606</v>
      </c>
      <c r="F222">
        <f t="shared" si="52"/>
        <v>15.224053382873535</v>
      </c>
      <c r="G222">
        <f t="shared" si="52"/>
        <v>14.339642524719238</v>
      </c>
      <c r="H222">
        <f t="shared" si="52"/>
        <v>13.293166160583496</v>
      </c>
      <c r="I222">
        <f t="shared" si="52"/>
        <v>12.566270987192791</v>
      </c>
      <c r="J222">
        <f t="shared" si="52"/>
        <v>14.147011280059814</v>
      </c>
      <c r="K222">
        <f t="shared" si="52"/>
        <v>13.686727205912273</v>
      </c>
      <c r="L222">
        <f t="shared" si="52"/>
        <v>7.86053466796875</v>
      </c>
    </row>
    <row r="224" spans="1:12" x14ac:dyDescent="0.3">
      <c r="A224" t="s">
        <v>72</v>
      </c>
      <c r="B224" t="s">
        <v>42</v>
      </c>
      <c r="C224">
        <f>AVERAGE(C221:D221)</f>
        <v>8.352739890416462</v>
      </c>
    </row>
    <row r="225" spans="1:12" x14ac:dyDescent="0.3">
      <c r="B225" t="s">
        <v>45</v>
      </c>
      <c r="C225">
        <f>AVERAGE(C222:D222)</f>
        <v>13.221859216690063</v>
      </c>
    </row>
    <row r="227" spans="1:12" x14ac:dyDescent="0.3">
      <c r="A227" t="s">
        <v>58</v>
      </c>
      <c r="B227" t="s">
        <v>42</v>
      </c>
      <c r="C227">
        <f>C221-8.35274</f>
        <v>0.40398658284505018</v>
      </c>
      <c r="D227">
        <f>D221-8.35247</f>
        <v>-0.40371680201212712</v>
      </c>
      <c r="E227">
        <f>E221-8.35274</f>
        <v>-1.6222757004801451</v>
      </c>
      <c r="F227">
        <f t="shared" ref="F227" si="53">F221-8.35247</f>
        <v>1.4775385067749021</v>
      </c>
      <c r="G227">
        <f>G221-8.35274</f>
        <v>-0.10097220570882115</v>
      </c>
      <c r="H227">
        <f t="shared" ref="H227" si="54">H221-8.35247</f>
        <v>-5.2208502502441689E-2</v>
      </c>
      <c r="I227">
        <f t="shared" ref="I227" si="55">I221-8.35274</f>
        <v>0.3007794714864076</v>
      </c>
      <c r="J227">
        <f t="shared" ref="J227" si="56">J221-8.35247</f>
        <v>1.229487976023357</v>
      </c>
      <c r="K227">
        <f t="shared" ref="K227" si="57">K221-8.35274</f>
        <v>0.17146266469319471</v>
      </c>
      <c r="L227">
        <f t="shared" ref="L227" si="58">L221-8.35247</f>
        <v>-0.57027395507812528</v>
      </c>
    </row>
    <row r="228" spans="1:12" x14ac:dyDescent="0.3">
      <c r="B228" t="s">
        <v>45</v>
      </c>
      <c r="C228">
        <f>C222-13.22186</f>
        <v>-0.79282735636393298</v>
      </c>
      <c r="D228">
        <f t="shared" ref="D228:L228" si="59">D222-13.22186</f>
        <v>0.79282578974406093</v>
      </c>
      <c r="E228">
        <f t="shared" si="59"/>
        <v>-0.86132978251139392</v>
      </c>
      <c r="F228">
        <f t="shared" si="59"/>
        <v>2.0021933828735357</v>
      </c>
      <c r="G228">
        <f t="shared" si="59"/>
        <v>1.1177825247192388</v>
      </c>
      <c r="H228">
        <f t="shared" si="59"/>
        <v>7.1306160583496592E-2</v>
      </c>
      <c r="I228">
        <f t="shared" si="59"/>
        <v>-0.6555890128072086</v>
      </c>
      <c r="J228">
        <f t="shared" si="59"/>
        <v>0.92515128005981495</v>
      </c>
      <c r="K228">
        <f t="shared" si="59"/>
        <v>0.46486720591227382</v>
      </c>
      <c r="L228">
        <f t="shared" si="59"/>
        <v>-5.3613253320312495</v>
      </c>
    </row>
    <row r="230" spans="1:12" x14ac:dyDescent="0.3">
      <c r="A230" t="s">
        <v>15</v>
      </c>
      <c r="B230" t="s">
        <v>42</v>
      </c>
      <c r="C230">
        <f>2^-C227</f>
        <v>0.75576699280617043</v>
      </c>
      <c r="D230">
        <f t="shared" ref="D230:L230" si="60">2^-D227</f>
        <v>1.3229117296416688</v>
      </c>
      <c r="E230">
        <f t="shared" si="60"/>
        <v>3.0786027081990803</v>
      </c>
      <c r="F230">
        <f t="shared" si="60"/>
        <v>0.35910097948620351</v>
      </c>
      <c r="G230">
        <f t="shared" si="60"/>
        <v>1.0724959544110251</v>
      </c>
      <c r="H230">
        <f t="shared" si="60"/>
        <v>1.0368509389190219</v>
      </c>
      <c r="I230">
        <f t="shared" si="60"/>
        <v>0.81181366428894408</v>
      </c>
      <c r="J230">
        <f t="shared" si="60"/>
        <v>0.42646877619831997</v>
      </c>
      <c r="K230">
        <f t="shared" si="60"/>
        <v>0.88794199186204459</v>
      </c>
      <c r="L230">
        <f t="shared" si="60"/>
        <v>1.4848054953431253</v>
      </c>
    </row>
    <row r="231" spans="1:12" x14ac:dyDescent="0.3">
      <c r="B231" t="s">
        <v>45</v>
      </c>
      <c r="C231">
        <f>2^-C228</f>
        <v>1.7324663805617144</v>
      </c>
      <c r="D231">
        <f t="shared" ref="D231:L231" si="61">2^-D228</f>
        <v>0.57721240488055447</v>
      </c>
      <c r="E231">
        <f t="shared" si="61"/>
        <v>1.8167120662299616</v>
      </c>
      <c r="F231">
        <f t="shared" si="61"/>
        <v>0.24962020449309599</v>
      </c>
      <c r="G231">
        <f t="shared" si="61"/>
        <v>0.46080155018548064</v>
      </c>
      <c r="H231">
        <f t="shared" si="61"/>
        <v>0.95177590656360012</v>
      </c>
      <c r="I231">
        <f t="shared" si="61"/>
        <v>1.5752589568865152</v>
      </c>
      <c r="J231">
        <f t="shared" si="61"/>
        <v>0.52662529349771103</v>
      </c>
      <c r="K231">
        <f t="shared" si="61"/>
        <v>0.72453776490085076</v>
      </c>
      <c r="L231">
        <f t="shared" si="61"/>
        <v>41.107374678050775</v>
      </c>
    </row>
    <row r="236" spans="1:12" x14ac:dyDescent="0.3">
      <c r="A236" s="5">
        <v>43637</v>
      </c>
    </row>
    <row r="238" spans="1:12" x14ac:dyDescent="0.3">
      <c r="C238" t="s">
        <v>75</v>
      </c>
      <c r="D238" t="s">
        <v>76</v>
      </c>
      <c r="E238" t="s">
        <v>73</v>
      </c>
      <c r="F238" t="s">
        <v>74</v>
      </c>
      <c r="G238" t="s">
        <v>77</v>
      </c>
      <c r="H238" t="s">
        <v>78</v>
      </c>
      <c r="I238" t="s">
        <v>79</v>
      </c>
      <c r="J238" t="s">
        <v>80</v>
      </c>
    </row>
    <row r="239" spans="1:12" x14ac:dyDescent="0.3">
      <c r="A239" t="s">
        <v>55</v>
      </c>
      <c r="C239">
        <v>16.510702133178711</v>
      </c>
      <c r="D239">
        <v>17.074501037597656</v>
      </c>
      <c r="E239">
        <v>16.510702133178711</v>
      </c>
      <c r="F239">
        <v>17.074501037597656</v>
      </c>
      <c r="G239">
        <v>16.9322509765625</v>
      </c>
      <c r="H239">
        <v>16.815073013305664</v>
      </c>
      <c r="I239">
        <v>16.510702133178711</v>
      </c>
      <c r="J239">
        <v>17.074501037597656</v>
      </c>
    </row>
    <row r="241" spans="1:10" x14ac:dyDescent="0.3">
      <c r="A241" t="s">
        <v>42</v>
      </c>
      <c r="C241" t="s">
        <v>75</v>
      </c>
      <c r="D241" t="s">
        <v>76</v>
      </c>
      <c r="E241" t="s">
        <v>73</v>
      </c>
      <c r="F241" t="s">
        <v>74</v>
      </c>
      <c r="G241" t="s">
        <v>77</v>
      </c>
      <c r="H241" t="s">
        <v>78</v>
      </c>
      <c r="I241" t="s">
        <v>79</v>
      </c>
      <c r="J241" t="s">
        <v>80</v>
      </c>
    </row>
    <row r="242" spans="1:10" x14ac:dyDescent="0.3">
      <c r="B242">
        <v>1</v>
      </c>
      <c r="C242">
        <v>24.516590118408203</v>
      </c>
      <c r="D242">
        <v>24.479833602905273</v>
      </c>
      <c r="E242">
        <v>27.333162307739258</v>
      </c>
      <c r="F242">
        <v>33.508541107177734</v>
      </c>
      <c r="G242">
        <v>24.85154914855957</v>
      </c>
      <c r="H242">
        <v>24.791238784790039</v>
      </c>
      <c r="I242">
        <v>26.920141220092773</v>
      </c>
      <c r="J242">
        <v>26.635910034179688</v>
      </c>
    </row>
    <row r="243" spans="1:10" x14ac:dyDescent="0.3">
      <c r="B243">
        <v>2</v>
      </c>
      <c r="C243">
        <v>24.201751708984375</v>
      </c>
      <c r="D243">
        <v>24.463029861450195</v>
      </c>
      <c r="E243">
        <v>28.440761566162109</v>
      </c>
      <c r="F243">
        <v>29.843315124511719</v>
      </c>
      <c r="G243">
        <v>24.660284042358398</v>
      </c>
      <c r="H243">
        <v>24.746805191040039</v>
      </c>
      <c r="I243">
        <v>26.461271286010742</v>
      </c>
      <c r="J243">
        <v>28.919038772583008</v>
      </c>
    </row>
    <row r="244" spans="1:10" x14ac:dyDescent="0.3">
      <c r="B244">
        <v>3</v>
      </c>
      <c r="C244">
        <v>24.27032470703125</v>
      </c>
      <c r="D244">
        <v>25.026205062866211</v>
      </c>
      <c r="E244">
        <v>26.952186584472656</v>
      </c>
      <c r="F244">
        <v>34.684959411621094</v>
      </c>
      <c r="G244">
        <v>24.511404037475586</v>
      </c>
      <c r="H244">
        <v>24.409324645996094</v>
      </c>
      <c r="I244">
        <v>26.555826187133789</v>
      </c>
      <c r="J244">
        <v>28.357978820800781</v>
      </c>
    </row>
    <row r="245" spans="1:10" x14ac:dyDescent="0.3">
      <c r="B245" s="1" t="s">
        <v>43</v>
      </c>
      <c r="C245" s="1">
        <f>AVERAGE(C242:C244)</f>
        <v>24.329555511474609</v>
      </c>
      <c r="D245" s="1">
        <f t="shared" ref="D245:J245" si="62">AVERAGE(D242:D244)</f>
        <v>24.656356175740559</v>
      </c>
      <c r="E245" s="1">
        <f t="shared" si="62"/>
        <v>27.57537015279134</v>
      </c>
      <c r="F245" s="1">
        <f t="shared" si="62"/>
        <v>32.67893854777018</v>
      </c>
      <c r="G245" s="1">
        <f t="shared" si="62"/>
        <v>24.674412409464519</v>
      </c>
      <c r="H245" s="1">
        <f t="shared" si="62"/>
        <v>24.649122873942058</v>
      </c>
      <c r="I245" s="1">
        <f t="shared" si="62"/>
        <v>26.645746231079102</v>
      </c>
      <c r="J245" s="1">
        <f t="shared" si="62"/>
        <v>27.970975875854492</v>
      </c>
    </row>
    <row r="246" spans="1:10" x14ac:dyDescent="0.3">
      <c r="B246" t="s">
        <v>81</v>
      </c>
      <c r="C246">
        <f>C245-C239</f>
        <v>7.8188533782958984</v>
      </c>
      <c r="D246">
        <f>D245-D239</f>
        <v>7.5818551381429025</v>
      </c>
      <c r="E246">
        <f t="shared" ref="E246:J246" si="63">E245-E239</f>
        <v>11.064668019612629</v>
      </c>
      <c r="F246">
        <f t="shared" si="63"/>
        <v>15.604437510172524</v>
      </c>
      <c r="G246">
        <f t="shared" si="63"/>
        <v>7.7421614329020194</v>
      </c>
      <c r="H246">
        <f t="shared" si="63"/>
        <v>7.8340498606363944</v>
      </c>
      <c r="I246">
        <f t="shared" si="63"/>
        <v>10.135044097900391</v>
      </c>
      <c r="J246">
        <f t="shared" si="63"/>
        <v>10.896474838256836</v>
      </c>
    </row>
    <row r="247" spans="1:10" x14ac:dyDescent="0.3">
      <c r="B247" t="s">
        <v>83</v>
      </c>
      <c r="E247">
        <f>AVERAGE(E246:F246)</f>
        <v>13.334552764892576</v>
      </c>
    </row>
    <row r="248" spans="1:10" x14ac:dyDescent="0.3">
      <c r="B248" t="s">
        <v>82</v>
      </c>
      <c r="C248">
        <f>C246-13.33455</f>
        <v>-5.5156966217041017</v>
      </c>
      <c r="D248">
        <f t="shared" ref="D248:J248" si="64">D246-13.33455</f>
        <v>-5.7526948618570977</v>
      </c>
      <c r="E248">
        <f t="shared" si="64"/>
        <v>-2.2698819803873711</v>
      </c>
      <c r="F248">
        <f t="shared" si="64"/>
        <v>2.2698875101725235</v>
      </c>
      <c r="G248">
        <f t="shared" si="64"/>
        <v>-5.5923885670979807</v>
      </c>
      <c r="H248">
        <f t="shared" si="64"/>
        <v>-5.5005001393636057</v>
      </c>
      <c r="I248">
        <f t="shared" si="64"/>
        <v>-3.1995059020996095</v>
      </c>
      <c r="J248">
        <f t="shared" si="64"/>
        <v>-2.4380751617431642</v>
      </c>
    </row>
    <row r="249" spans="1:10" x14ac:dyDescent="0.3">
      <c r="B249" s="6" t="s">
        <v>15</v>
      </c>
      <c r="C249" s="6">
        <f>2^-C248</f>
        <v>45.749897997591944</v>
      </c>
      <c r="D249" s="6">
        <f t="shared" ref="D249:J249" si="65">2^-D248</f>
        <v>53.917991922541511</v>
      </c>
      <c r="E249" s="6">
        <f t="shared" si="65"/>
        <v>4.8228367626483966</v>
      </c>
      <c r="F249" s="6">
        <f t="shared" si="65"/>
        <v>0.2073460530111792</v>
      </c>
      <c r="G249" s="6">
        <f t="shared" si="65"/>
        <v>48.247710113905825</v>
      </c>
      <c r="H249" s="6">
        <f t="shared" si="65"/>
        <v>45.270525217510674</v>
      </c>
      <c r="I249" s="6">
        <f t="shared" si="65"/>
        <v>9.1864401055711422</v>
      </c>
      <c r="J249" s="6">
        <f t="shared" si="65"/>
        <v>5.4191822319579304</v>
      </c>
    </row>
    <row r="251" spans="1:10" x14ac:dyDescent="0.3">
      <c r="A251" t="s">
        <v>7</v>
      </c>
      <c r="C251" t="s">
        <v>75</v>
      </c>
      <c r="D251" t="s">
        <v>76</v>
      </c>
      <c r="E251" t="s">
        <v>73</v>
      </c>
      <c r="F251" t="s">
        <v>74</v>
      </c>
      <c r="G251" t="s">
        <v>77</v>
      </c>
      <c r="H251" t="s">
        <v>78</v>
      </c>
      <c r="I251" t="s">
        <v>79</v>
      </c>
      <c r="J251" t="s">
        <v>80</v>
      </c>
    </row>
    <row r="252" spans="1:10" x14ac:dyDescent="0.3">
      <c r="B252">
        <v>1</v>
      </c>
      <c r="C252">
        <v>23.156364440917969</v>
      </c>
      <c r="D252">
        <v>22.924423217773438</v>
      </c>
      <c r="E252">
        <v>28.896453857421875</v>
      </c>
      <c r="F252">
        <v>30.524679183959961</v>
      </c>
      <c r="G252">
        <v>21.247062683105469</v>
      </c>
      <c r="H252">
        <v>21.388986587524414</v>
      </c>
      <c r="I252">
        <v>29.154850006103516</v>
      </c>
      <c r="J252">
        <v>29.317401885986328</v>
      </c>
    </row>
    <row r="253" spans="1:10" x14ac:dyDescent="0.3">
      <c r="B253">
        <v>2</v>
      </c>
      <c r="C253">
        <v>22.981037139892578</v>
      </c>
      <c r="D253">
        <v>22.820518493652344</v>
      </c>
      <c r="E253">
        <v>26.164037704467773</v>
      </c>
      <c r="F253">
        <v>31.596273422241211</v>
      </c>
      <c r="G253">
        <v>20.966897964477539</v>
      </c>
      <c r="H253">
        <v>21.352924346923828</v>
      </c>
      <c r="I253">
        <v>29.386798858642578</v>
      </c>
      <c r="J253">
        <v>28.968368530273438</v>
      </c>
    </row>
    <row r="254" spans="1:10" x14ac:dyDescent="0.3">
      <c r="B254">
        <v>3</v>
      </c>
      <c r="C254">
        <v>23.157857894897461</v>
      </c>
      <c r="D254">
        <v>22.842643737792969</v>
      </c>
      <c r="E254">
        <v>26.7406005859375</v>
      </c>
      <c r="F254">
        <v>32.269447326660156</v>
      </c>
      <c r="G254">
        <v>21.231115341186523</v>
      </c>
      <c r="H254">
        <v>21.313060760498047</v>
      </c>
      <c r="I254">
        <v>29.482952117919922</v>
      </c>
      <c r="J254">
        <v>30.520050048828125</v>
      </c>
    </row>
    <row r="255" spans="1:10" x14ac:dyDescent="0.3">
      <c r="B255" t="s">
        <v>43</v>
      </c>
      <c r="C255">
        <f>AVERAGE(C252:C254)</f>
        <v>23.098419825236004</v>
      </c>
      <c r="D255">
        <f t="shared" ref="D255:J255" si="66">AVERAGE(D252:D254)</f>
        <v>22.862528483072918</v>
      </c>
      <c r="E255">
        <f t="shared" si="66"/>
        <v>27.267030715942383</v>
      </c>
      <c r="F255">
        <f t="shared" si="66"/>
        <v>31.463466644287109</v>
      </c>
      <c r="G255">
        <f t="shared" si="66"/>
        <v>21.148358662923176</v>
      </c>
      <c r="H255">
        <f t="shared" si="66"/>
        <v>21.351657231648762</v>
      </c>
      <c r="I255">
        <f t="shared" si="66"/>
        <v>29.341533660888672</v>
      </c>
      <c r="J255">
        <f t="shared" si="66"/>
        <v>29.601940155029297</v>
      </c>
    </row>
    <row r="256" spans="1:10" x14ac:dyDescent="0.3">
      <c r="B256" t="s">
        <v>81</v>
      </c>
      <c r="C256">
        <f>C255-C239</f>
        <v>6.5877176920572929</v>
      </c>
      <c r="D256">
        <f>D255-D239</f>
        <v>5.7880274454752616</v>
      </c>
      <c r="E256">
        <f t="shared" ref="E256:J256" si="67">E255-E239</f>
        <v>10.756328582763672</v>
      </c>
      <c r="F256">
        <f t="shared" si="67"/>
        <v>14.388965606689453</v>
      </c>
      <c r="G256">
        <f t="shared" si="67"/>
        <v>4.2161076863606759</v>
      </c>
      <c r="H256">
        <f t="shared" si="67"/>
        <v>4.5365842183430978</v>
      </c>
      <c r="I256">
        <f t="shared" si="67"/>
        <v>12.830831527709961</v>
      </c>
      <c r="J256">
        <f t="shared" si="67"/>
        <v>12.527439117431641</v>
      </c>
    </row>
    <row r="257" spans="1:10" x14ac:dyDescent="0.3">
      <c r="B257" t="s">
        <v>83</v>
      </c>
      <c r="C257">
        <f>AVERAGE(C256:D256)</f>
        <v>6.1878725687662772</v>
      </c>
    </row>
    <row r="258" spans="1:10" x14ac:dyDescent="0.3">
      <c r="B258" t="s">
        <v>84</v>
      </c>
      <c r="C258">
        <f>C256-6.187873</f>
        <v>0.39984469205729312</v>
      </c>
      <c r="D258">
        <f t="shared" ref="D258:J258" si="68">D256-6.187873</f>
        <v>-0.39984555452473813</v>
      </c>
      <c r="E258">
        <f t="shared" si="68"/>
        <v>4.5684555827636721</v>
      </c>
      <c r="F258">
        <f t="shared" si="68"/>
        <v>8.2010926066894534</v>
      </c>
      <c r="G258">
        <f t="shared" si="68"/>
        <v>-1.9717653136393238</v>
      </c>
      <c r="H258">
        <f t="shared" si="68"/>
        <v>-1.651288781656902</v>
      </c>
      <c r="I258">
        <f t="shared" si="68"/>
        <v>6.6429585277099612</v>
      </c>
      <c r="J258">
        <f t="shared" si="68"/>
        <v>6.3395661174316409</v>
      </c>
    </row>
    <row r="259" spans="1:10" x14ac:dyDescent="0.3">
      <c r="B259" t="s">
        <v>15</v>
      </c>
      <c r="C259">
        <f>2^-C258</f>
        <v>0.75793987204775726</v>
      </c>
      <c r="D259">
        <f t="shared" ref="D259:J259" si="69">2^-D258</f>
        <v>1.3193666604651817</v>
      </c>
      <c r="E259">
        <f t="shared" si="69"/>
        <v>4.2146142938449219E-2</v>
      </c>
      <c r="F259">
        <f t="shared" si="69"/>
        <v>3.3980137207935165E-3</v>
      </c>
      <c r="G259">
        <f t="shared" si="69"/>
        <v>3.9224778859877381</v>
      </c>
      <c r="H259">
        <f t="shared" si="69"/>
        <v>3.1411411683161714</v>
      </c>
      <c r="I259">
        <f t="shared" si="69"/>
        <v>1.0006224055432836E-2</v>
      </c>
      <c r="J259">
        <f t="shared" si="69"/>
        <v>1.2348108564971488E-2</v>
      </c>
    </row>
    <row r="263" spans="1:10" x14ac:dyDescent="0.3">
      <c r="B263" t="s">
        <v>30</v>
      </c>
      <c r="C263" t="s">
        <v>75</v>
      </c>
      <c r="D263" t="s">
        <v>76</v>
      </c>
      <c r="E263" t="s">
        <v>73</v>
      </c>
      <c r="F263" t="s">
        <v>74</v>
      </c>
      <c r="G263" t="s">
        <v>77</v>
      </c>
      <c r="H263" t="s">
        <v>78</v>
      </c>
      <c r="I263" t="s">
        <v>79</v>
      </c>
      <c r="J263" t="s">
        <v>80</v>
      </c>
    </row>
    <row r="264" spans="1:10" x14ac:dyDescent="0.3">
      <c r="C264">
        <v>13.945549011230469</v>
      </c>
      <c r="D264">
        <v>17.539701461791992</v>
      </c>
      <c r="E264">
        <v>15.373130798339844</v>
      </c>
      <c r="F264">
        <v>15.25860595703125</v>
      </c>
      <c r="G264">
        <v>15.353748321533203</v>
      </c>
      <c r="H264">
        <v>15.960676193237305</v>
      </c>
      <c r="I264">
        <v>13.568258285522461</v>
      </c>
      <c r="J264">
        <v>13.684309005737305</v>
      </c>
    </row>
    <row r="265" spans="1:10" x14ac:dyDescent="0.3">
      <c r="C265">
        <v>13.855140686035156</v>
      </c>
      <c r="D265">
        <v>17.852561950683594</v>
      </c>
      <c r="E265">
        <v>15.417659759521484</v>
      </c>
      <c r="F265">
        <v>15.19151782989502</v>
      </c>
      <c r="G265">
        <v>15.212701797485352</v>
      </c>
      <c r="H265">
        <v>15.750435829162598</v>
      </c>
      <c r="I265">
        <v>13.613704681396484</v>
      </c>
      <c r="J265">
        <v>13.191301345825195</v>
      </c>
    </row>
    <row r="266" spans="1:10" x14ac:dyDescent="0.3">
      <c r="C266">
        <v>14.064226150512695</v>
      </c>
      <c r="D266">
        <v>18.055248260498047</v>
      </c>
      <c r="E266">
        <v>15.500818252563477</v>
      </c>
      <c r="F266">
        <v>15.526321411132813</v>
      </c>
      <c r="G266">
        <v>15.111717224121094</v>
      </c>
      <c r="H266">
        <v>15.95329475402832</v>
      </c>
      <c r="I266">
        <v>13.765580177307129</v>
      </c>
      <c r="J266">
        <v>13.952163696289063</v>
      </c>
    </row>
    <row r="267" spans="1:10" x14ac:dyDescent="0.3">
      <c r="B267" t="s">
        <v>43</v>
      </c>
      <c r="C267">
        <f>AVERAGE(C264:C266)</f>
        <v>13.95497194925944</v>
      </c>
      <c r="D267">
        <f t="shared" ref="D267:J267" si="70">AVERAGE(D264:D266)</f>
        <v>17.815837224324543</v>
      </c>
      <c r="E267">
        <f t="shared" si="70"/>
        <v>15.430536270141602</v>
      </c>
      <c r="F267">
        <f t="shared" si="70"/>
        <v>15.325481732686361</v>
      </c>
      <c r="G267">
        <f t="shared" si="70"/>
        <v>15.226055781046549</v>
      </c>
      <c r="H267">
        <f t="shared" si="70"/>
        <v>15.88813559214274</v>
      </c>
      <c r="I267">
        <f t="shared" si="70"/>
        <v>13.649181048075357</v>
      </c>
      <c r="J267">
        <f t="shared" si="70"/>
        <v>13.609258015950521</v>
      </c>
    </row>
    <row r="269" spans="1:10" x14ac:dyDescent="0.3">
      <c r="A269" t="s">
        <v>60</v>
      </c>
      <c r="C269" t="s">
        <v>75</v>
      </c>
      <c r="D269" t="s">
        <v>76</v>
      </c>
      <c r="E269" t="s">
        <v>73</v>
      </c>
      <c r="F269" t="s">
        <v>74</v>
      </c>
      <c r="G269" t="s">
        <v>77</v>
      </c>
      <c r="H269" t="s">
        <v>78</v>
      </c>
      <c r="I269" t="s">
        <v>79</v>
      </c>
      <c r="J269" t="s">
        <v>80</v>
      </c>
    </row>
    <row r="270" spans="1:10" x14ac:dyDescent="0.3">
      <c r="C270">
        <v>22.100006103515625</v>
      </c>
      <c r="D270">
        <v>24.617244720458984</v>
      </c>
      <c r="E270">
        <v>25.18022346496582</v>
      </c>
      <c r="F270">
        <v>25.374004364013672</v>
      </c>
      <c r="G270">
        <v>23.101617813110352</v>
      </c>
      <c r="H270">
        <v>23.173866271972656</v>
      </c>
      <c r="I270">
        <v>23.286886215209961</v>
      </c>
      <c r="J270">
        <v>20.336582183837891</v>
      </c>
    </row>
    <row r="271" spans="1:10" x14ac:dyDescent="0.3">
      <c r="C271">
        <v>21.760406494140625</v>
      </c>
      <c r="D271">
        <v>24.536172866821289</v>
      </c>
      <c r="E271">
        <v>26.047649383544922</v>
      </c>
      <c r="F271">
        <v>24.929347991943359</v>
      </c>
      <c r="G271">
        <v>23.130092620849609</v>
      </c>
      <c r="H271">
        <v>23.266733169555664</v>
      </c>
      <c r="I271">
        <v>23.351518630981445</v>
      </c>
      <c r="J271">
        <v>20.256256103515625</v>
      </c>
    </row>
    <row r="272" spans="1:10" x14ac:dyDescent="0.3">
      <c r="C272">
        <v>22.143102645874023</v>
      </c>
      <c r="D272">
        <v>24.676124572753906</v>
      </c>
      <c r="E272">
        <v>24.808107376098633</v>
      </c>
      <c r="F272">
        <v>25.629705429077148</v>
      </c>
      <c r="G272">
        <v>23.541042327880859</v>
      </c>
      <c r="H272">
        <v>23.422512054443359</v>
      </c>
      <c r="I272">
        <v>23.812801361083984</v>
      </c>
      <c r="J272">
        <v>20.940078735351563</v>
      </c>
    </row>
    <row r="273" spans="1:10" x14ac:dyDescent="0.3">
      <c r="B273" t="s">
        <v>43</v>
      </c>
      <c r="C273">
        <f>AVERAGE(C270:C272)</f>
        <v>22.001171747843426</v>
      </c>
      <c r="D273">
        <f t="shared" ref="D273:J273" si="71">AVERAGE(D270:D272)</f>
        <v>24.609847386678059</v>
      </c>
      <c r="E273">
        <f t="shared" si="71"/>
        <v>25.345326741536457</v>
      </c>
      <c r="F273">
        <f t="shared" si="71"/>
        <v>25.311019261678059</v>
      </c>
      <c r="G273">
        <f t="shared" si="71"/>
        <v>23.257584253946941</v>
      </c>
      <c r="H273">
        <f t="shared" si="71"/>
        <v>23.287703831990559</v>
      </c>
      <c r="I273">
        <f t="shared" si="71"/>
        <v>23.483735402425129</v>
      </c>
      <c r="J273">
        <f t="shared" si="71"/>
        <v>20.510972340901692</v>
      </c>
    </row>
    <row r="274" spans="1:10" x14ac:dyDescent="0.3">
      <c r="B274" t="s">
        <v>50</v>
      </c>
      <c r="C274">
        <f>C273-C267</f>
        <v>8.0461997985839862</v>
      </c>
      <c r="D274">
        <f>D273-D267</f>
        <v>6.7940101623535156</v>
      </c>
      <c r="E274">
        <f t="shared" ref="E274:J274" si="72">E273-E267</f>
        <v>9.9147904713948556</v>
      </c>
      <c r="F274">
        <f t="shared" si="72"/>
        <v>9.9855375289916974</v>
      </c>
      <c r="G274">
        <f t="shared" si="72"/>
        <v>8.0315284729003924</v>
      </c>
      <c r="H274">
        <f t="shared" si="72"/>
        <v>7.3995682398478184</v>
      </c>
      <c r="I274">
        <f t="shared" si="72"/>
        <v>9.8345543543497715</v>
      </c>
      <c r="J274">
        <f t="shared" si="72"/>
        <v>6.9017143249511701</v>
      </c>
    </row>
    <row r="275" spans="1:10" x14ac:dyDescent="0.3">
      <c r="B275" t="s">
        <v>83</v>
      </c>
      <c r="C275">
        <f>AVERAGE(C274:D274)</f>
        <v>7.4201049804687509</v>
      </c>
    </row>
    <row r="276" spans="1:10" x14ac:dyDescent="0.3">
      <c r="B276" t="s">
        <v>51</v>
      </c>
      <c r="C276">
        <f>C274-7.420105</f>
        <v>0.62609479858398576</v>
      </c>
      <c r="D276">
        <f t="shared" ref="D276:J276" si="73">D274-7.420105</f>
        <v>-0.62609483764648477</v>
      </c>
      <c r="E276">
        <f t="shared" si="73"/>
        <v>2.4946854713948552</v>
      </c>
      <c r="F276">
        <f t="shared" si="73"/>
        <v>2.565432528991697</v>
      </c>
      <c r="G276">
        <f t="shared" si="73"/>
        <v>0.61142347290039201</v>
      </c>
      <c r="H276">
        <f t="shared" si="73"/>
        <v>-2.0536760152181976E-2</v>
      </c>
      <c r="I276">
        <f t="shared" si="73"/>
        <v>2.4144493543497711</v>
      </c>
      <c r="J276">
        <f t="shared" si="73"/>
        <v>-0.5183906750488303</v>
      </c>
    </row>
    <row r="277" spans="1:10" x14ac:dyDescent="0.3">
      <c r="B277" t="s">
        <v>15</v>
      </c>
      <c r="C277">
        <f>2^-C276</f>
        <v>0.64792790638253173</v>
      </c>
      <c r="D277">
        <f t="shared" ref="D277:J277" si="74">2^-D276</f>
        <v>1.5433816281493347</v>
      </c>
      <c r="E277">
        <f t="shared" si="74"/>
        <v>0.17742909744524085</v>
      </c>
      <c r="F277">
        <f t="shared" si="74"/>
        <v>0.16893819780760116</v>
      </c>
      <c r="G277">
        <f t="shared" si="74"/>
        <v>0.6545505537409938</v>
      </c>
      <c r="H277">
        <f>2^-H276</f>
        <v>1.0143367974403368</v>
      </c>
      <c r="I277">
        <f t="shared" si="74"/>
        <v>0.18757645389533673</v>
      </c>
      <c r="J277">
        <f t="shared" si="74"/>
        <v>1.4323565641262841</v>
      </c>
    </row>
    <row r="279" spans="1:10" x14ac:dyDescent="0.3">
      <c r="C279" t="s">
        <v>75</v>
      </c>
      <c r="D279" t="s">
        <v>76</v>
      </c>
      <c r="E279" t="s">
        <v>73</v>
      </c>
      <c r="F279" t="s">
        <v>74</v>
      </c>
      <c r="G279" t="s">
        <v>77</v>
      </c>
      <c r="H279" t="s">
        <v>78</v>
      </c>
      <c r="I279" t="s">
        <v>79</v>
      </c>
      <c r="J279" t="s">
        <v>80</v>
      </c>
    </row>
    <row r="280" spans="1:10" x14ac:dyDescent="0.3">
      <c r="A280" t="s">
        <v>85</v>
      </c>
      <c r="C280">
        <v>23.970188140869141</v>
      </c>
      <c r="D280">
        <v>27.764532089233398</v>
      </c>
      <c r="E280">
        <v>26.204610824584961</v>
      </c>
      <c r="F280">
        <v>27.784860610961914</v>
      </c>
      <c r="G280">
        <v>25.519231796264648</v>
      </c>
      <c r="H280">
        <v>25.836898803710938</v>
      </c>
      <c r="I280">
        <v>24.893890380859375</v>
      </c>
      <c r="J280">
        <v>25.933349609375</v>
      </c>
    </row>
    <row r="281" spans="1:10" x14ac:dyDescent="0.3">
      <c r="C281">
        <v>23.958246231079102</v>
      </c>
      <c r="D281">
        <v>27.688957214355469</v>
      </c>
      <c r="E281">
        <v>26.247226715087891</v>
      </c>
      <c r="F281">
        <v>27.585847854614258</v>
      </c>
      <c r="G281">
        <v>25.829069137573242</v>
      </c>
      <c r="H281">
        <v>25.683050155639648</v>
      </c>
      <c r="I281">
        <v>25.70460319519043</v>
      </c>
    </row>
    <row r="282" spans="1:10" x14ac:dyDescent="0.3">
      <c r="C282">
        <v>23.975811004638672</v>
      </c>
      <c r="D282">
        <v>27.903980255126953</v>
      </c>
      <c r="E282">
        <v>26.153711318969727</v>
      </c>
      <c r="F282">
        <v>27.676115036010742</v>
      </c>
      <c r="G282">
        <v>25.396150588989258</v>
      </c>
      <c r="H282">
        <v>25.779586791992188</v>
      </c>
      <c r="I282">
        <v>25.008184432983398</v>
      </c>
    </row>
    <row r="283" spans="1:10" x14ac:dyDescent="0.3">
      <c r="C283">
        <f>AVERAGE(C280:C282)</f>
        <v>23.968081792195637</v>
      </c>
      <c r="D283">
        <f t="shared" ref="D283:J283" si="75">AVERAGE(D280:D282)</f>
        <v>27.785823186238606</v>
      </c>
      <c r="E283">
        <f t="shared" si="75"/>
        <v>26.201849619547527</v>
      </c>
      <c r="F283">
        <f t="shared" si="75"/>
        <v>27.682274500528973</v>
      </c>
      <c r="G283">
        <f t="shared" si="75"/>
        <v>25.581483840942383</v>
      </c>
      <c r="H283">
        <f t="shared" si="75"/>
        <v>25.766511917114258</v>
      </c>
      <c r="I283">
        <f t="shared" si="75"/>
        <v>25.202226003011067</v>
      </c>
      <c r="J283">
        <f t="shared" si="75"/>
        <v>25.933349609375</v>
      </c>
    </row>
    <row r="284" spans="1:10" x14ac:dyDescent="0.3">
      <c r="C284">
        <f>C283-C267</f>
        <v>10.013109842936197</v>
      </c>
      <c r="D284">
        <f t="shared" ref="D284:J284" si="76">D283-D267</f>
        <v>9.9699859619140625</v>
      </c>
      <c r="E284">
        <f t="shared" si="76"/>
        <v>10.771313349405926</v>
      </c>
      <c r="F284">
        <f t="shared" si="76"/>
        <v>12.356792767842611</v>
      </c>
      <c r="G284">
        <f t="shared" si="76"/>
        <v>10.355428059895834</v>
      </c>
      <c r="H284">
        <f t="shared" si="76"/>
        <v>9.8783763249715175</v>
      </c>
      <c r="I284">
        <f t="shared" si="76"/>
        <v>11.553044954935709</v>
      </c>
      <c r="J284">
        <f t="shared" si="76"/>
        <v>12.324091593424479</v>
      </c>
    </row>
    <row r="285" spans="1:10" x14ac:dyDescent="0.3">
      <c r="C285">
        <f>AVERAGE(C284:D284)</f>
        <v>9.991547902425129</v>
      </c>
    </row>
    <row r="286" spans="1:10" x14ac:dyDescent="0.3">
      <c r="C286">
        <f>C284-9.991548</f>
        <v>2.1561842936197451E-2</v>
      </c>
      <c r="D286">
        <f t="shared" ref="D286:J286" si="77">D284-9.991548</f>
        <v>-2.1562038085937374E-2</v>
      </c>
      <c r="E286">
        <f t="shared" si="77"/>
        <v>0.77976534940592579</v>
      </c>
      <c r="F286">
        <f t="shared" si="77"/>
        <v>2.3652447678426114</v>
      </c>
      <c r="G286">
        <f t="shared" si="77"/>
        <v>0.36388005989583405</v>
      </c>
      <c r="H286">
        <f t="shared" si="77"/>
        <v>-0.11317167502848235</v>
      </c>
      <c r="I286">
        <f t="shared" si="77"/>
        <v>1.5614969549357092</v>
      </c>
      <c r="J286">
        <f t="shared" si="77"/>
        <v>2.3325435934244787</v>
      </c>
    </row>
    <row r="287" spans="1:10" x14ac:dyDescent="0.3">
      <c r="C287">
        <f>2^-C286</f>
        <v>0.98516559948241955</v>
      </c>
      <c r="D287">
        <f t="shared" ref="D287:J287" si="78">2^-D286</f>
        <v>1.0150579108658231</v>
      </c>
      <c r="E287">
        <f t="shared" si="78"/>
        <v>0.58246152138108831</v>
      </c>
      <c r="F287">
        <f t="shared" si="78"/>
        <v>0.19408428758938245</v>
      </c>
      <c r="G287">
        <f t="shared" si="78"/>
        <v>0.7770718688583067</v>
      </c>
      <c r="H287">
        <f t="shared" si="78"/>
        <v>1.081603462378766</v>
      </c>
      <c r="I287">
        <f t="shared" si="78"/>
        <v>0.33879935778407128</v>
      </c>
      <c r="J287">
        <f t="shared" si="78"/>
        <v>0.19853378033661026</v>
      </c>
    </row>
    <row r="290" spans="2:10" x14ac:dyDescent="0.3">
      <c r="C290">
        <v>26.947649002075195</v>
      </c>
      <c r="D290">
        <v>29.055784225463867</v>
      </c>
      <c r="E290">
        <v>28.055229187011719</v>
      </c>
      <c r="F290">
        <v>28.606170654296875</v>
      </c>
      <c r="G290">
        <v>26.371919631958008</v>
      </c>
      <c r="H290">
        <v>24.847455978393555</v>
      </c>
      <c r="I290">
        <v>16.476099014282227</v>
      </c>
      <c r="J290">
        <v>25.398950576782227</v>
      </c>
    </row>
    <row r="291" spans="2:10" x14ac:dyDescent="0.3">
      <c r="C291">
        <v>24.712966918945313</v>
      </c>
      <c r="D291">
        <v>28.358503341674805</v>
      </c>
      <c r="E291">
        <v>27.485305786132813</v>
      </c>
      <c r="F291">
        <v>28.647472381591797</v>
      </c>
      <c r="G291">
        <v>25.620182037353516</v>
      </c>
      <c r="H291">
        <v>24.590093612670898</v>
      </c>
      <c r="I291">
        <v>16.044439315795898</v>
      </c>
      <c r="J291">
        <v>25.617053985595703</v>
      </c>
    </row>
    <row r="292" spans="2:10" x14ac:dyDescent="0.3">
      <c r="C292">
        <v>25.333621978759766</v>
      </c>
      <c r="D292">
        <v>28.374038696289063</v>
      </c>
      <c r="E292">
        <v>27.521799087524414</v>
      </c>
      <c r="F292">
        <v>28.587985992431641</v>
      </c>
      <c r="G292">
        <v>26.503059387207031</v>
      </c>
      <c r="H292">
        <v>25.220964431762695</v>
      </c>
      <c r="I292">
        <v>15.44561767578125</v>
      </c>
      <c r="J292">
        <v>26.003225326538086</v>
      </c>
    </row>
    <row r="293" spans="2:10" x14ac:dyDescent="0.3">
      <c r="B293" t="s">
        <v>43</v>
      </c>
      <c r="C293">
        <f>AVERAGE(C290:C292)</f>
        <v>25.664745966593426</v>
      </c>
      <c r="D293">
        <f t="shared" ref="D293:J293" si="79">AVERAGE(D290:D292)</f>
        <v>28.59610875447591</v>
      </c>
      <c r="E293">
        <f t="shared" si="79"/>
        <v>27.687444686889648</v>
      </c>
      <c r="F293">
        <f t="shared" si="79"/>
        <v>28.613876342773438</v>
      </c>
      <c r="G293">
        <f t="shared" si="79"/>
        <v>26.165053685506184</v>
      </c>
      <c r="H293">
        <f t="shared" si="79"/>
        <v>24.886171340942383</v>
      </c>
      <c r="I293">
        <f t="shared" si="79"/>
        <v>15.988718668619791</v>
      </c>
      <c r="J293">
        <f t="shared" si="79"/>
        <v>25.673076629638672</v>
      </c>
    </row>
    <row r="294" spans="2:10" x14ac:dyDescent="0.3">
      <c r="B294" t="s">
        <v>50</v>
      </c>
      <c r="C294">
        <f>C293-C267</f>
        <v>11.709774017333986</v>
      </c>
      <c r="D294">
        <f t="shared" ref="D294:I294" si="80">D293-D267</f>
        <v>10.780271530151367</v>
      </c>
      <c r="E294">
        <f t="shared" si="80"/>
        <v>12.256908416748047</v>
      </c>
      <c r="F294">
        <f t="shared" si="80"/>
        <v>13.288394610087076</v>
      </c>
      <c r="G294">
        <f t="shared" si="80"/>
        <v>10.938997904459635</v>
      </c>
      <c r="H294">
        <f t="shared" si="80"/>
        <v>8.9980357487996425</v>
      </c>
      <c r="I294">
        <f t="shared" si="80"/>
        <v>2.3395376205444336</v>
      </c>
      <c r="J294">
        <f>J293-J267</f>
        <v>12.06381861368815</v>
      </c>
    </row>
    <row r="295" spans="2:10" x14ac:dyDescent="0.3">
      <c r="B295" t="s">
        <v>83</v>
      </c>
      <c r="C295">
        <f>AVERAGE(C294:D294)</f>
        <v>11.245022773742676</v>
      </c>
    </row>
    <row r="296" spans="2:10" x14ac:dyDescent="0.3">
      <c r="B296" t="s">
        <v>51</v>
      </c>
      <c r="C296">
        <f>C294-11.24502</f>
        <v>0.46475401733398591</v>
      </c>
      <c r="D296">
        <f t="shared" ref="D296:J296" si="81">D294-11.24502</f>
        <v>-0.46474846984863305</v>
      </c>
      <c r="E296">
        <f t="shared" si="81"/>
        <v>1.0118884167480466</v>
      </c>
      <c r="F296">
        <f t="shared" si="81"/>
        <v>2.043374610087076</v>
      </c>
      <c r="G296">
        <f t="shared" si="81"/>
        <v>-0.30602209554036541</v>
      </c>
      <c r="H296">
        <f t="shared" si="81"/>
        <v>-2.2469842512003577</v>
      </c>
      <c r="I296">
        <f t="shared" si="81"/>
        <v>-8.9054823794555666</v>
      </c>
      <c r="J296">
        <f t="shared" si="81"/>
        <v>0.81879861368815021</v>
      </c>
    </row>
    <row r="297" spans="2:10" x14ac:dyDescent="0.3">
      <c r="B297" t="s">
        <v>15</v>
      </c>
      <c r="C297">
        <f>2^-C296</f>
        <v>0.72459461171487838</v>
      </c>
      <c r="D297">
        <f t="shared" ref="D297:J297" si="82">2^-D296</f>
        <v>1.3800767196113943</v>
      </c>
      <c r="E297">
        <f t="shared" si="82"/>
        <v>0.49589671833154997</v>
      </c>
      <c r="F297">
        <f t="shared" si="82"/>
        <v>0.2425956169035309</v>
      </c>
      <c r="G297">
        <f t="shared" si="82"/>
        <v>1.2362941951921156</v>
      </c>
      <c r="H297">
        <f t="shared" si="82"/>
        <v>4.7468953721128191</v>
      </c>
      <c r="I297">
        <f t="shared" si="82"/>
        <v>479.53170008430493</v>
      </c>
      <c r="J297">
        <f t="shared" si="82"/>
        <v>0.56691383656946048</v>
      </c>
    </row>
    <row r="301" spans="2:10" x14ac:dyDescent="0.3">
      <c r="B301" t="s">
        <v>86</v>
      </c>
      <c r="C301" t="s">
        <v>75</v>
      </c>
      <c r="D301" t="s">
        <v>76</v>
      </c>
      <c r="E301" t="s">
        <v>73</v>
      </c>
      <c r="F301" t="s">
        <v>74</v>
      </c>
      <c r="G301" t="s">
        <v>77</v>
      </c>
      <c r="H301" t="s">
        <v>78</v>
      </c>
      <c r="I301" t="s">
        <v>79</v>
      </c>
      <c r="J301" t="s">
        <v>80</v>
      </c>
    </row>
    <row r="302" spans="2:10" x14ac:dyDescent="0.3">
      <c r="C302">
        <v>12.964999198913574</v>
      </c>
      <c r="D302">
        <v>16.458427429199219</v>
      </c>
      <c r="E302">
        <v>18.354537963867188</v>
      </c>
      <c r="F302">
        <v>14.589523315429688</v>
      </c>
      <c r="G302">
        <v>14.270328521728516</v>
      </c>
      <c r="H302">
        <v>15.148604393005371</v>
      </c>
      <c r="I302">
        <v>12.884016990661621</v>
      </c>
      <c r="J302">
        <v>11.475836753845215</v>
      </c>
    </row>
    <row r="303" spans="2:10" x14ac:dyDescent="0.3">
      <c r="C303">
        <v>12.68259334564209</v>
      </c>
      <c r="D303">
        <v>16.402868270874023</v>
      </c>
      <c r="E303">
        <v>18.375371932983398</v>
      </c>
      <c r="F303">
        <v>14.461853981018066</v>
      </c>
      <c r="G303">
        <v>14.301408767700195</v>
      </c>
      <c r="H303">
        <v>15.190887451171875</v>
      </c>
      <c r="I303">
        <v>13.329992294311523</v>
      </c>
      <c r="J303">
        <v>11.176172256469727</v>
      </c>
    </row>
    <row r="304" spans="2:10" x14ac:dyDescent="0.3">
      <c r="C304">
        <v>13.656099319458008</v>
      </c>
      <c r="D304">
        <v>16.863491058349609</v>
      </c>
      <c r="E304">
        <v>18.4122314453125</v>
      </c>
      <c r="F304">
        <v>14.86796760559082</v>
      </c>
      <c r="G304">
        <v>14.171626091003418</v>
      </c>
      <c r="H304">
        <v>15.087702751159668</v>
      </c>
      <c r="I304">
        <v>13.048455238342285</v>
      </c>
      <c r="J304">
        <v>13.938323974609375</v>
      </c>
    </row>
    <row r="305" spans="2:10" x14ac:dyDescent="0.3">
      <c r="B305" t="s">
        <v>54</v>
      </c>
      <c r="C305">
        <f>AVERAGE(C302:C304)</f>
        <v>13.101230621337891</v>
      </c>
      <c r="D305">
        <f t="shared" ref="D305:J305" si="83">AVERAGE(D302:D304)</f>
        <v>16.574928919474285</v>
      </c>
      <c r="E305">
        <f t="shared" si="83"/>
        <v>18.380713780721027</v>
      </c>
      <c r="F305">
        <f t="shared" si="83"/>
        <v>14.639781634012857</v>
      </c>
      <c r="G305">
        <f t="shared" si="83"/>
        <v>14.247787793477377</v>
      </c>
      <c r="H305">
        <f t="shared" si="83"/>
        <v>15.142398198445639</v>
      </c>
      <c r="I305">
        <f t="shared" si="83"/>
        <v>13.087488174438477</v>
      </c>
      <c r="J305">
        <f t="shared" si="83"/>
        <v>12.196777661641439</v>
      </c>
    </row>
    <row r="307" spans="2:10" x14ac:dyDescent="0.3">
      <c r="B307" t="s">
        <v>87</v>
      </c>
      <c r="C307" t="s">
        <v>75</v>
      </c>
      <c r="D307" t="s">
        <v>76</v>
      </c>
      <c r="E307" t="s">
        <v>73</v>
      </c>
      <c r="F307" t="s">
        <v>74</v>
      </c>
      <c r="G307" t="s">
        <v>77</v>
      </c>
      <c r="H307" t="s">
        <v>78</v>
      </c>
      <c r="I307" t="s">
        <v>79</v>
      </c>
      <c r="J307" t="s">
        <v>80</v>
      </c>
    </row>
    <row r="308" spans="2:10" x14ac:dyDescent="0.3">
      <c r="C308">
        <v>24.401193618774414</v>
      </c>
      <c r="D308">
        <v>24.944561004638672</v>
      </c>
      <c r="E308">
        <v>24.279989242553711</v>
      </c>
      <c r="F308">
        <v>24.269847869873047</v>
      </c>
      <c r="G308">
        <v>24.635866165161133</v>
      </c>
      <c r="H308">
        <v>25.354293823242188</v>
      </c>
      <c r="I308">
        <v>23.848297119140625</v>
      </c>
      <c r="J308">
        <v>23.758617401123047</v>
      </c>
    </row>
    <row r="309" spans="2:10" x14ac:dyDescent="0.3">
      <c r="C309">
        <v>23.56622314453125</v>
      </c>
      <c r="D309">
        <v>24.98283576965332</v>
      </c>
      <c r="E309">
        <v>24.309986114501953</v>
      </c>
      <c r="F309">
        <v>24.269495010375977</v>
      </c>
      <c r="G309">
        <v>24.480541229248047</v>
      </c>
      <c r="H309">
        <v>24.503223419189453</v>
      </c>
      <c r="I309">
        <v>23.806419372558594</v>
      </c>
      <c r="J309">
        <v>22.912494659423828</v>
      </c>
    </row>
    <row r="310" spans="2:10" x14ac:dyDescent="0.3">
      <c r="C310">
        <v>24.898777008056641</v>
      </c>
      <c r="D310">
        <v>25.029087066650391</v>
      </c>
      <c r="E310">
        <v>24.477376937866211</v>
      </c>
      <c r="F310">
        <v>24.379262924194336</v>
      </c>
      <c r="G310">
        <v>24.198846817016602</v>
      </c>
      <c r="H310">
        <v>24.76234245300293</v>
      </c>
      <c r="I310">
        <v>23.868812561035156</v>
      </c>
      <c r="J310">
        <v>24.163267135620117</v>
      </c>
    </row>
    <row r="311" spans="2:10" x14ac:dyDescent="0.3">
      <c r="B311" t="s">
        <v>43</v>
      </c>
      <c r="C311">
        <f>AVERAGE(C308:C310)</f>
        <v>24.288731257120769</v>
      </c>
      <c r="D311">
        <f t="shared" ref="D311:J311" si="84">AVERAGE(D308:D310)</f>
        <v>24.985494613647461</v>
      </c>
      <c r="E311">
        <f t="shared" si="84"/>
        <v>24.355784098307293</v>
      </c>
      <c r="F311">
        <f t="shared" si="84"/>
        <v>24.306201934814453</v>
      </c>
      <c r="G311">
        <f t="shared" si="84"/>
        <v>24.438418070475262</v>
      </c>
      <c r="H311">
        <f t="shared" si="84"/>
        <v>24.873286565144856</v>
      </c>
      <c r="I311">
        <f t="shared" si="84"/>
        <v>23.841176350911457</v>
      </c>
      <c r="J311">
        <f t="shared" si="84"/>
        <v>23.611459732055664</v>
      </c>
    </row>
    <row r="312" spans="2:10" x14ac:dyDescent="0.3">
      <c r="B312" t="s">
        <v>88</v>
      </c>
      <c r="C312">
        <f>C311-C305</f>
        <v>11.187500635782879</v>
      </c>
      <c r="D312">
        <f t="shared" ref="D312:J312" si="85">D311-D305</f>
        <v>8.4105656941731759</v>
      </c>
      <c r="E312">
        <f t="shared" si="85"/>
        <v>5.9750703175862654</v>
      </c>
      <c r="F312">
        <f t="shared" si="85"/>
        <v>9.6664203008015956</v>
      </c>
      <c r="G312">
        <f t="shared" si="85"/>
        <v>10.190630276997885</v>
      </c>
      <c r="H312">
        <f t="shared" si="85"/>
        <v>9.730888366699217</v>
      </c>
      <c r="I312">
        <f t="shared" si="85"/>
        <v>10.753688176472981</v>
      </c>
      <c r="J312">
        <f t="shared" si="85"/>
        <v>11.414682070414225</v>
      </c>
    </row>
    <row r="313" spans="2:10" x14ac:dyDescent="0.3">
      <c r="B313" t="s">
        <v>83</v>
      </c>
      <c r="C313">
        <f>AVERAGE(C312:D312)</f>
        <v>9.7990331649780273</v>
      </c>
    </row>
    <row r="314" spans="2:10" x14ac:dyDescent="0.3">
      <c r="B314" t="s">
        <v>51</v>
      </c>
      <c r="C314">
        <f>C312-9.799033</f>
        <v>1.3884676357828791</v>
      </c>
      <c r="D314">
        <f t="shared" ref="D314:J314" si="86">D312-9.799033</f>
        <v>-1.3884673058268238</v>
      </c>
      <c r="E314">
        <f t="shared" si="86"/>
        <v>-3.8239626824137343</v>
      </c>
      <c r="F314">
        <f t="shared" si="86"/>
        <v>-0.13261269919840402</v>
      </c>
      <c r="G314">
        <f t="shared" si="86"/>
        <v>0.39159727699788505</v>
      </c>
      <c r="H314">
        <f t="shared" si="86"/>
        <v>-6.8144633300782687E-2</v>
      </c>
      <c r="I314">
        <f t="shared" si="86"/>
        <v>0.95465517647298093</v>
      </c>
      <c r="J314">
        <f t="shared" si="86"/>
        <v>1.615649070414225</v>
      </c>
    </row>
    <row r="315" spans="2:10" x14ac:dyDescent="0.3">
      <c r="B315" t="s">
        <v>15</v>
      </c>
      <c r="C315">
        <f>2^-C314</f>
        <v>0.38197029810833477</v>
      </c>
      <c r="D315">
        <f t="shared" ref="D315:J315" si="87">2^-D314</f>
        <v>2.6180040077574191</v>
      </c>
      <c r="E315">
        <f t="shared" si="87"/>
        <v>14.16209390360414</v>
      </c>
      <c r="F315">
        <f t="shared" si="87"/>
        <v>1.0962772463733623</v>
      </c>
      <c r="G315">
        <f t="shared" si="87"/>
        <v>0.76228517456929035</v>
      </c>
      <c r="H315">
        <f t="shared" si="87"/>
        <v>1.0483675713671785</v>
      </c>
      <c r="I315">
        <f t="shared" si="87"/>
        <v>0.51596489746706176</v>
      </c>
      <c r="J315">
        <f t="shared" si="87"/>
        <v>0.32631810279438739</v>
      </c>
    </row>
    <row r="317" spans="2:10" x14ac:dyDescent="0.3">
      <c r="B317" t="s">
        <v>89</v>
      </c>
      <c r="C317" t="s">
        <v>75</v>
      </c>
      <c r="D317" t="s">
        <v>76</v>
      </c>
      <c r="E317" t="s">
        <v>73</v>
      </c>
      <c r="F317" t="s">
        <v>74</v>
      </c>
      <c r="G317" t="s">
        <v>77</v>
      </c>
      <c r="H317" t="s">
        <v>78</v>
      </c>
      <c r="I317" t="s">
        <v>79</v>
      </c>
      <c r="J317" t="s">
        <v>80</v>
      </c>
    </row>
    <row r="318" spans="2:10" x14ac:dyDescent="0.3">
      <c r="C318">
        <v>28.923076629638672</v>
      </c>
      <c r="D318">
        <v>30.574926376342773</v>
      </c>
      <c r="E318">
        <v>26.649124145507813</v>
      </c>
      <c r="F318">
        <v>26.420368194580078</v>
      </c>
      <c r="G318">
        <v>28.505756378173828</v>
      </c>
      <c r="H318">
        <v>26.93193244934082</v>
      </c>
      <c r="I318">
        <v>23.435441970825195</v>
      </c>
      <c r="J318">
        <v>7.7486295700073242</v>
      </c>
    </row>
    <row r="319" spans="2:10" x14ac:dyDescent="0.3">
      <c r="C319">
        <v>23.960086822509766</v>
      </c>
      <c r="D319">
        <v>29.584497451782227</v>
      </c>
      <c r="E319">
        <v>26.89643669128418</v>
      </c>
      <c r="F319">
        <v>25.990787506103516</v>
      </c>
      <c r="G319">
        <v>26.51384162902832</v>
      </c>
      <c r="H319">
        <v>25.621625900268555</v>
      </c>
      <c r="I319">
        <v>23.455663681030273</v>
      </c>
      <c r="J319">
        <v>8.7241334915161133</v>
      </c>
    </row>
    <row r="320" spans="2:10" x14ac:dyDescent="0.3">
      <c r="C320">
        <v>25.400991439819336</v>
      </c>
      <c r="D320">
        <v>29.730264663696289</v>
      </c>
      <c r="E320">
        <v>28.351846694946289</v>
      </c>
      <c r="F320">
        <v>26.944805145263672</v>
      </c>
      <c r="G320">
        <v>28.384029388427734</v>
      </c>
      <c r="H320">
        <v>26.181968688964844</v>
      </c>
      <c r="I320">
        <v>24.634344100952148</v>
      </c>
      <c r="J320">
        <v>15.375471115112305</v>
      </c>
    </row>
    <row r="321" spans="2:10" x14ac:dyDescent="0.3">
      <c r="B321" t="s">
        <v>43</v>
      </c>
      <c r="C321">
        <f>AVERAGE(C318:C320)</f>
        <v>26.09471829732259</v>
      </c>
      <c r="D321">
        <f t="shared" ref="D321:J321" si="88">AVERAGE(D318:D320)</f>
        <v>29.963229497273762</v>
      </c>
      <c r="E321">
        <f t="shared" si="88"/>
        <v>27.299135843912762</v>
      </c>
      <c r="F321">
        <f t="shared" si="88"/>
        <v>26.45198694864909</v>
      </c>
      <c r="G321">
        <f t="shared" si="88"/>
        <v>27.801209131876629</v>
      </c>
      <c r="H321">
        <f t="shared" si="88"/>
        <v>26.245175679524738</v>
      </c>
      <c r="I321">
        <f t="shared" si="88"/>
        <v>23.841816584269207</v>
      </c>
      <c r="J321">
        <f t="shared" si="88"/>
        <v>10.61607805887858</v>
      </c>
    </row>
    <row r="322" spans="2:10" x14ac:dyDescent="0.3">
      <c r="B322" t="s">
        <v>88</v>
      </c>
      <c r="C322">
        <f>C321-C305</f>
        <v>12.993487675984699</v>
      </c>
      <c r="D322">
        <f t="shared" ref="D322:J322" si="89">D321-D305</f>
        <v>13.388300577799477</v>
      </c>
      <c r="E322">
        <f t="shared" si="89"/>
        <v>8.9184220631917341</v>
      </c>
      <c r="F322">
        <f t="shared" si="89"/>
        <v>11.812205314636232</v>
      </c>
      <c r="G322">
        <f t="shared" si="89"/>
        <v>13.553421338399252</v>
      </c>
      <c r="H322">
        <f t="shared" si="89"/>
        <v>11.1027774810791</v>
      </c>
      <c r="I322">
        <f t="shared" si="89"/>
        <v>10.75432840983073</v>
      </c>
      <c r="J322">
        <f t="shared" si="89"/>
        <v>-1.5806996027628593</v>
      </c>
    </row>
    <row r="323" spans="2:10" x14ac:dyDescent="0.3">
      <c r="B323" t="s">
        <v>83</v>
      </c>
      <c r="C323">
        <f>AVERAGE(C322:D322)</f>
        <v>13.190894126892088</v>
      </c>
    </row>
    <row r="324" spans="2:10" x14ac:dyDescent="0.3">
      <c r="B324" t="s">
        <v>51</v>
      </c>
      <c r="C324">
        <f>C322-13.19089</f>
        <v>-0.19740232401530022</v>
      </c>
      <c r="D324">
        <f t="shared" ref="D324:J324" si="90">D322-13.19089</f>
        <v>0.19741057779947724</v>
      </c>
      <c r="E324">
        <f t="shared" si="90"/>
        <v>-4.2724679368082654</v>
      </c>
      <c r="F324">
        <f t="shared" si="90"/>
        <v>-1.3786846853637673</v>
      </c>
      <c r="G324">
        <f t="shared" si="90"/>
        <v>0.36253133839925233</v>
      </c>
      <c r="H324">
        <f t="shared" si="90"/>
        <v>-2.0881125189208998</v>
      </c>
      <c r="I324">
        <f t="shared" si="90"/>
        <v>-2.4365615901692692</v>
      </c>
      <c r="J324">
        <f t="shared" si="90"/>
        <v>-14.771589602762859</v>
      </c>
    </row>
    <row r="325" spans="2:10" x14ac:dyDescent="0.3">
      <c r="B325" t="s">
        <v>15</v>
      </c>
      <c r="C325">
        <f>2^-C324</f>
        <v>1.1466319021064593</v>
      </c>
      <c r="D325">
        <f>18.95864</f>
        <v>18.958639999999999</v>
      </c>
      <c r="E325">
        <f t="shared" ref="E325:J325" si="91">2^-E324</f>
        <v>19.325956803622454</v>
      </c>
      <c r="F325">
        <f t="shared" si="91"/>
        <v>2.6003119082429436</v>
      </c>
      <c r="G325">
        <f t="shared" si="91"/>
        <v>0.77779866388419328</v>
      </c>
      <c r="H325">
        <f t="shared" si="91"/>
        <v>4.2519143005376003</v>
      </c>
      <c r="I325">
        <f t="shared" si="91"/>
        <v>5.4134997981721105</v>
      </c>
      <c r="J325">
        <f t="shared" si="91"/>
        <v>27969.941244816127</v>
      </c>
    </row>
    <row r="327" spans="2:10" x14ac:dyDescent="0.3">
      <c r="B327" t="s">
        <v>91</v>
      </c>
      <c r="C327">
        <v>14.49347972869873</v>
      </c>
      <c r="D327">
        <v>17.811422348022461</v>
      </c>
      <c r="E327">
        <v>17.120952606201172</v>
      </c>
      <c r="F327">
        <v>17.564897537231445</v>
      </c>
      <c r="G327">
        <v>16.227958679199219</v>
      </c>
      <c r="H327">
        <v>15.303048133850098</v>
      </c>
      <c r="I327">
        <v>15.719733238220215</v>
      </c>
      <c r="J327">
        <v>14.831136703491211</v>
      </c>
    </row>
    <row r="328" spans="2:10" x14ac:dyDescent="0.3">
      <c r="C328">
        <v>14.174426078796387</v>
      </c>
      <c r="D328">
        <v>17.881141662597656</v>
      </c>
      <c r="E328">
        <v>16.950155258178711</v>
      </c>
      <c r="F328">
        <v>16.540018081665039</v>
      </c>
      <c r="G328">
        <v>15.915216445922852</v>
      </c>
      <c r="H328">
        <v>15.706477165222168</v>
      </c>
      <c r="I328">
        <v>15.728786468505859</v>
      </c>
      <c r="J328">
        <v>14.700544357299805</v>
      </c>
    </row>
    <row r="329" spans="2:10" x14ac:dyDescent="0.3">
      <c r="C329">
        <v>14.15074634552002</v>
      </c>
      <c r="D329">
        <v>18.455253601074219</v>
      </c>
      <c r="E329">
        <v>16.836467742919922</v>
      </c>
      <c r="F329">
        <v>17.455705642700195</v>
      </c>
      <c r="G329">
        <v>15.797648429870605</v>
      </c>
      <c r="H329">
        <v>16.410373687744141</v>
      </c>
      <c r="I329">
        <v>15.8651123046875</v>
      </c>
      <c r="J329">
        <v>14.690016746520996</v>
      </c>
    </row>
    <row r="330" spans="2:10" x14ac:dyDescent="0.3">
      <c r="B330" t="s">
        <v>54</v>
      </c>
      <c r="C330">
        <f>AVERAGE(C327:C329)</f>
        <v>14.272884051005045</v>
      </c>
      <c r="D330">
        <f t="shared" ref="D330:J330" si="92">AVERAGE(D327:D329)</f>
        <v>18.049272537231445</v>
      </c>
      <c r="E330">
        <f t="shared" si="92"/>
        <v>16.969191869099934</v>
      </c>
      <c r="F330">
        <f t="shared" si="92"/>
        <v>17.186873753865559</v>
      </c>
      <c r="G330">
        <f t="shared" si="92"/>
        <v>15.980274518330893</v>
      </c>
      <c r="H330">
        <f t="shared" si="92"/>
        <v>15.806632995605469</v>
      </c>
      <c r="I330">
        <f t="shared" si="92"/>
        <v>15.771210670471191</v>
      </c>
      <c r="J330">
        <f t="shared" si="92"/>
        <v>14.74056593577067</v>
      </c>
    </row>
    <row r="333" spans="2:10" x14ac:dyDescent="0.3">
      <c r="B333" t="s">
        <v>90</v>
      </c>
      <c r="C333">
        <v>29.46784782409668</v>
      </c>
      <c r="D333">
        <v>32.250896453857422</v>
      </c>
      <c r="E333">
        <v>30.627260208129883</v>
      </c>
      <c r="F333">
        <v>32.444847106933594</v>
      </c>
      <c r="G333">
        <v>30.971714019775391</v>
      </c>
      <c r="H333">
        <v>30.443637847900391</v>
      </c>
      <c r="I333">
        <v>29.819843292236328</v>
      </c>
      <c r="J333">
        <v>30.469366073608398</v>
      </c>
    </row>
    <row r="334" spans="2:10" x14ac:dyDescent="0.3">
      <c r="C334">
        <v>27.852714538574219</v>
      </c>
      <c r="D334">
        <v>32.549579620361328</v>
      </c>
      <c r="E334">
        <v>30.807449340820313</v>
      </c>
      <c r="F334">
        <v>30.944808959960938</v>
      </c>
      <c r="G334">
        <v>31.308750152587891</v>
      </c>
      <c r="H334">
        <v>30.763462066650391</v>
      </c>
      <c r="I334">
        <v>29.698007583618164</v>
      </c>
      <c r="J334">
        <v>31.461793899536133</v>
      </c>
    </row>
    <row r="335" spans="2:10" x14ac:dyDescent="0.3">
      <c r="C335">
        <v>27.897884368896484</v>
      </c>
      <c r="D335">
        <v>31.534099578857422</v>
      </c>
      <c r="E335">
        <v>30.780349731445313</v>
      </c>
      <c r="F335">
        <v>31.355304718017578</v>
      </c>
      <c r="G335">
        <v>31.583944320678711</v>
      </c>
      <c r="H335">
        <v>29.954793930053711</v>
      </c>
      <c r="I335">
        <v>29.996604919433594</v>
      </c>
      <c r="J335">
        <v>30.928007125854492</v>
      </c>
    </row>
    <row r="336" spans="2:10" x14ac:dyDescent="0.3">
      <c r="B336" t="s">
        <v>54</v>
      </c>
      <c r="C336">
        <f>AVERAGE(C333:C335)</f>
        <v>28.406148910522461</v>
      </c>
      <c r="D336">
        <f t="shared" ref="D336:J336" si="93">AVERAGE(D333:D335)</f>
        <v>32.111525217692055</v>
      </c>
      <c r="E336">
        <f t="shared" si="93"/>
        <v>30.738353093465168</v>
      </c>
      <c r="F336">
        <f t="shared" si="93"/>
        <v>31.581653594970703</v>
      </c>
      <c r="G336">
        <f t="shared" si="93"/>
        <v>31.288136164347332</v>
      </c>
      <c r="H336">
        <f t="shared" si="93"/>
        <v>30.387297948201496</v>
      </c>
      <c r="I336">
        <f t="shared" si="93"/>
        <v>29.838151931762695</v>
      </c>
      <c r="J336">
        <f t="shared" si="93"/>
        <v>30.95305569966634</v>
      </c>
    </row>
    <row r="337" spans="2:10" x14ac:dyDescent="0.3">
      <c r="B337" t="s">
        <v>56</v>
      </c>
      <c r="C337">
        <f>C336-C330</f>
        <v>14.133264859517416</v>
      </c>
      <c r="D337">
        <f>D336-D330</f>
        <v>14.06225268046061</v>
      </c>
      <c r="E337">
        <f t="shared" ref="E337:J337" si="94">E336-E330</f>
        <v>13.769161224365234</v>
      </c>
      <c r="F337">
        <f t="shared" si="94"/>
        <v>14.394779841105144</v>
      </c>
      <c r="G337">
        <f t="shared" si="94"/>
        <v>15.307861646016439</v>
      </c>
      <c r="H337">
        <f t="shared" si="94"/>
        <v>14.580664952596027</v>
      </c>
      <c r="I337">
        <f t="shared" si="94"/>
        <v>14.066941261291504</v>
      </c>
      <c r="J337">
        <f t="shared" si="94"/>
        <v>16.212489763895668</v>
      </c>
    </row>
    <row r="338" spans="2:10" x14ac:dyDescent="0.3">
      <c r="B338" t="s">
        <v>92</v>
      </c>
      <c r="C338">
        <f>AVERAGE(C337:D337)</f>
        <v>14.097758769989014</v>
      </c>
    </row>
    <row r="339" spans="2:10" x14ac:dyDescent="0.3">
      <c r="B339" t="s">
        <v>58</v>
      </c>
      <c r="C339">
        <f>C337-14.09776</f>
        <v>3.5504859517416776E-2</v>
      </c>
      <c r="D339">
        <f t="shared" ref="D339:J339" si="95">D337-14.09776</f>
        <v>-3.550731953938957E-2</v>
      </c>
      <c r="E339">
        <f t="shared" si="95"/>
        <v>-0.32859877563476481</v>
      </c>
      <c r="F339">
        <f t="shared" si="95"/>
        <v>0.29701984110514523</v>
      </c>
      <c r="G339">
        <f t="shared" si="95"/>
        <v>1.2101016460164402</v>
      </c>
      <c r="H339">
        <f t="shared" si="95"/>
        <v>0.48290495259602828</v>
      </c>
      <c r="I339">
        <f t="shared" si="95"/>
        <v>-3.0818738708495275E-2</v>
      </c>
      <c r="J339">
        <f t="shared" si="95"/>
        <v>2.114729763895669</v>
      </c>
    </row>
    <row r="340" spans="2:10" x14ac:dyDescent="0.3">
      <c r="B340" t="s">
        <v>15</v>
      </c>
      <c r="C340">
        <f>2^-C339</f>
        <v>0.97569026607269249</v>
      </c>
      <c r="D340">
        <f t="shared" ref="D340:J340" si="96">2^-D339</f>
        <v>1.0249171688305483</v>
      </c>
      <c r="E340">
        <f t="shared" si="96"/>
        <v>1.2557930870520255</v>
      </c>
      <c r="F340">
        <f t="shared" si="96"/>
        <v>0.81393199114461567</v>
      </c>
      <c r="G340">
        <f t="shared" si="96"/>
        <v>0.43223816096063233</v>
      </c>
      <c r="H340">
        <f t="shared" si="96"/>
        <v>0.71553539924737597</v>
      </c>
      <c r="I340">
        <f t="shared" si="96"/>
        <v>1.0215917210974934</v>
      </c>
      <c r="J340">
        <f t="shared" si="96"/>
        <v>0.23088882220096102</v>
      </c>
    </row>
    <row r="343" spans="2:10" x14ac:dyDescent="0.3">
      <c r="B343" t="s">
        <v>93</v>
      </c>
      <c r="C343">
        <v>27.63286018371582</v>
      </c>
      <c r="D343">
        <v>30.855758666992188</v>
      </c>
      <c r="E343">
        <v>30.443492889404297</v>
      </c>
      <c r="F343">
        <v>31.061807632446289</v>
      </c>
      <c r="G343">
        <v>29.522764205932617</v>
      </c>
      <c r="H343">
        <v>29.21159553527832</v>
      </c>
      <c r="I343">
        <v>27.633274078369141</v>
      </c>
      <c r="J343">
        <v>29.424493789672852</v>
      </c>
    </row>
    <row r="344" spans="2:10" x14ac:dyDescent="0.3">
      <c r="C344">
        <v>27.467342376708984</v>
      </c>
      <c r="D344">
        <v>30.780162811279297</v>
      </c>
      <c r="E344">
        <v>30.33502197265625</v>
      </c>
      <c r="F344">
        <v>31.41728401184082</v>
      </c>
      <c r="G344">
        <v>31.973058700561523</v>
      </c>
      <c r="H344">
        <v>29.167953491210938</v>
      </c>
      <c r="I344">
        <v>27.476358413696289</v>
      </c>
      <c r="J344">
        <v>29.219633102416992</v>
      </c>
    </row>
    <row r="345" spans="2:10" x14ac:dyDescent="0.3">
      <c r="C345">
        <v>27.681838989257813</v>
      </c>
      <c r="D345">
        <v>30.771360397338867</v>
      </c>
      <c r="E345">
        <v>30.253732681274414</v>
      </c>
      <c r="F345">
        <v>31.42326545715332</v>
      </c>
      <c r="G345">
        <v>29.641252517700195</v>
      </c>
      <c r="H345">
        <v>29.22222900390625</v>
      </c>
      <c r="I345">
        <v>27.716648101806641</v>
      </c>
      <c r="J345">
        <v>29.823497772216797</v>
      </c>
    </row>
    <row r="346" spans="2:10" x14ac:dyDescent="0.3">
      <c r="B346" t="s">
        <v>43</v>
      </c>
      <c r="C346">
        <f>AVERAGE(C343:C345)</f>
        <v>27.594013849894207</v>
      </c>
      <c r="D346">
        <f t="shared" ref="D346:J346" si="97">AVERAGE(D343:D345)</f>
        <v>30.802427291870117</v>
      </c>
      <c r="E346">
        <f t="shared" si="97"/>
        <v>30.344082514444988</v>
      </c>
      <c r="F346">
        <f t="shared" si="97"/>
        <v>31.300785700480144</v>
      </c>
      <c r="G346">
        <f t="shared" si="97"/>
        <v>30.379025141398113</v>
      </c>
      <c r="H346">
        <f t="shared" si="97"/>
        <v>29.200592676798504</v>
      </c>
      <c r="I346">
        <f t="shared" si="97"/>
        <v>27.608760197957356</v>
      </c>
      <c r="J346">
        <f t="shared" si="97"/>
        <v>29.489208221435547</v>
      </c>
    </row>
    <row r="347" spans="2:10" x14ac:dyDescent="0.3">
      <c r="B347" t="s">
        <v>31</v>
      </c>
      <c r="C347">
        <f>C346-C330</f>
        <v>13.321129798889162</v>
      </c>
      <c r="D347">
        <f t="shared" ref="D347:J347" si="98">D346-D330</f>
        <v>12.753154754638672</v>
      </c>
      <c r="E347">
        <f t="shared" si="98"/>
        <v>13.374890645345054</v>
      </c>
      <c r="F347">
        <f t="shared" si="98"/>
        <v>14.113911946614586</v>
      </c>
      <c r="G347">
        <f t="shared" si="98"/>
        <v>14.398750623067221</v>
      </c>
      <c r="H347">
        <f t="shared" si="98"/>
        <v>13.393959681193035</v>
      </c>
      <c r="I347">
        <f t="shared" si="98"/>
        <v>11.837549527486164</v>
      </c>
      <c r="J347">
        <f t="shared" si="98"/>
        <v>14.748642285664877</v>
      </c>
    </row>
    <row r="348" spans="2:10" x14ac:dyDescent="0.3">
      <c r="B348" t="s">
        <v>94</v>
      </c>
      <c r="C348">
        <f>12.75315</f>
        <v>12.75315</v>
      </c>
    </row>
    <row r="349" spans="2:10" x14ac:dyDescent="0.3">
      <c r="B349" t="s">
        <v>51</v>
      </c>
      <c r="C349">
        <f>C347-12.75315</f>
        <v>0.56797979888916217</v>
      </c>
      <c r="D349">
        <v>0</v>
      </c>
      <c r="E349">
        <f t="shared" ref="E349:J349" si="99">E347-12.75315</f>
        <v>0.62174064534505469</v>
      </c>
      <c r="F349">
        <f t="shared" si="99"/>
        <v>1.3607619466145859</v>
      </c>
      <c r="G349">
        <f t="shared" si="99"/>
        <v>1.6456006230672209</v>
      </c>
      <c r="H349">
        <f t="shared" si="99"/>
        <v>0.64080968119303527</v>
      </c>
      <c r="I349">
        <f t="shared" si="99"/>
        <v>-0.91560047251383558</v>
      </c>
      <c r="J349">
        <f t="shared" si="99"/>
        <v>1.9954922856648771</v>
      </c>
    </row>
    <row r="350" spans="2:10" x14ac:dyDescent="0.3">
      <c r="B350" t="s">
        <v>15</v>
      </c>
      <c r="C350">
        <f>2^-C349</f>
        <v>0.67456071253420635</v>
      </c>
      <c r="D350">
        <f t="shared" ref="D350:J350" si="100">2^-D349</f>
        <v>1</v>
      </c>
      <c r="E350">
        <f t="shared" si="100"/>
        <v>0.64988635141234974</v>
      </c>
      <c r="F350">
        <f t="shared" si="100"/>
        <v>0.38937658971672817</v>
      </c>
      <c r="G350">
        <f t="shared" si="100"/>
        <v>0.31961330614648231</v>
      </c>
      <c r="H350">
        <f t="shared" si="100"/>
        <v>0.6413529023986706</v>
      </c>
      <c r="I350">
        <f t="shared" si="100"/>
        <v>1.8863540388791997</v>
      </c>
      <c r="J350">
        <f t="shared" si="100"/>
        <v>0.25078234896243856</v>
      </c>
    </row>
    <row r="352" spans="2:10" x14ac:dyDescent="0.3">
      <c r="B352" t="s">
        <v>28</v>
      </c>
      <c r="C352">
        <v>24.189111709594727</v>
      </c>
      <c r="D352">
        <v>28.036863327026367</v>
      </c>
      <c r="E352">
        <v>26.836465835571289</v>
      </c>
      <c r="F352">
        <v>27.2452392578125</v>
      </c>
      <c r="G352">
        <v>25.482128143310547</v>
      </c>
      <c r="H352">
        <v>23.992416381835938</v>
      </c>
      <c r="I352">
        <v>23.212978363037109</v>
      </c>
      <c r="J352">
        <v>22.303922653198242</v>
      </c>
    </row>
    <row r="353" spans="2:10" x14ac:dyDescent="0.3">
      <c r="C353">
        <v>23.548408508300781</v>
      </c>
      <c r="D353">
        <v>27.652809143066406</v>
      </c>
      <c r="E353">
        <v>25.525274276733398</v>
      </c>
      <c r="F353">
        <v>26.307441711425781</v>
      </c>
      <c r="G353">
        <v>25.15711784362793</v>
      </c>
      <c r="H353">
        <v>23.667247772216797</v>
      </c>
      <c r="I353">
        <v>23.214235305786133</v>
      </c>
      <c r="J353">
        <v>22.763683319091797</v>
      </c>
    </row>
    <row r="354" spans="2:10" x14ac:dyDescent="0.3">
      <c r="C354">
        <v>23.125234603881836</v>
      </c>
      <c r="D354">
        <v>27.360202789306641</v>
      </c>
      <c r="E354">
        <v>26.189346313476563</v>
      </c>
      <c r="F354">
        <v>27.766143798828125</v>
      </c>
      <c r="G354">
        <v>24.960544586181641</v>
      </c>
    </row>
    <row r="355" spans="2:10" x14ac:dyDescent="0.3">
      <c r="B355" t="s">
        <v>43</v>
      </c>
      <c r="C355">
        <f>AVERAGE(C352:C354)</f>
        <v>23.620918273925781</v>
      </c>
      <c r="D355">
        <f t="shared" ref="D355:J355" si="101">AVERAGE(D352:D354)</f>
        <v>27.683291753133137</v>
      </c>
      <c r="E355">
        <f t="shared" si="101"/>
        <v>26.183695475260418</v>
      </c>
      <c r="F355">
        <f t="shared" si="101"/>
        <v>27.106274922688801</v>
      </c>
      <c r="G355">
        <f t="shared" si="101"/>
        <v>25.199930191040039</v>
      </c>
      <c r="H355">
        <f t="shared" si="101"/>
        <v>23.829832077026367</v>
      </c>
      <c r="I355">
        <f t="shared" si="101"/>
        <v>23.213606834411621</v>
      </c>
      <c r="J355">
        <f t="shared" si="101"/>
        <v>22.53380298614502</v>
      </c>
    </row>
    <row r="356" spans="2:10" x14ac:dyDescent="0.3">
      <c r="B356" t="s">
        <v>31</v>
      </c>
      <c r="C356">
        <f>C355-C330</f>
        <v>9.3480342229207363</v>
      </c>
      <c r="D356">
        <f t="shared" ref="D356:J356" si="102">D355-D330</f>
        <v>9.6340192159016915</v>
      </c>
      <c r="E356">
        <f t="shared" si="102"/>
        <v>9.2145036061604841</v>
      </c>
      <c r="F356">
        <f t="shared" si="102"/>
        <v>9.9194011688232422</v>
      </c>
      <c r="G356">
        <f t="shared" si="102"/>
        <v>9.2196556727091465</v>
      </c>
      <c r="H356">
        <f t="shared" si="102"/>
        <v>8.0231990814208984</v>
      </c>
      <c r="I356">
        <f t="shared" si="102"/>
        <v>7.4423961639404297</v>
      </c>
      <c r="J356">
        <f t="shared" si="102"/>
        <v>7.7932370503743496</v>
      </c>
    </row>
    <row r="357" spans="2:10" x14ac:dyDescent="0.3">
      <c r="B357" t="s">
        <v>94</v>
      </c>
      <c r="C357">
        <f>AVERAGE(C356:D356)</f>
        <v>9.491026719411213</v>
      </c>
    </row>
    <row r="358" spans="2:10" x14ac:dyDescent="0.3">
      <c r="B358" t="s">
        <v>95</v>
      </c>
      <c r="C358">
        <f>C356-9.491027</f>
        <v>-0.1429927770792645</v>
      </c>
      <c r="D358">
        <f t="shared" ref="D358:J358" si="103">D356-9.491027</f>
        <v>0.14299221590169076</v>
      </c>
      <c r="E358">
        <f t="shared" si="103"/>
        <v>-0.27652339383951663</v>
      </c>
      <c r="F358">
        <f t="shared" si="103"/>
        <v>0.42837416882324142</v>
      </c>
      <c r="G358">
        <f t="shared" si="103"/>
        <v>-0.27137132729085423</v>
      </c>
      <c r="H358">
        <f t="shared" si="103"/>
        <v>-1.4678279185791023</v>
      </c>
      <c r="I358">
        <f t="shared" si="103"/>
        <v>-2.0486308360595711</v>
      </c>
      <c r="J358">
        <f t="shared" si="103"/>
        <v>-1.6977899496256512</v>
      </c>
    </row>
    <row r="359" spans="2:10" x14ac:dyDescent="0.3">
      <c r="B359" t="s">
        <v>15</v>
      </c>
      <c r="C359">
        <f>2^-C358</f>
        <v>1.1041933189533477</v>
      </c>
      <c r="D359">
        <f t="shared" ref="D359:J359" si="104">2^-D358</f>
        <v>0.90563886940252247</v>
      </c>
      <c r="E359">
        <f t="shared" si="104"/>
        <v>1.2112724405229183</v>
      </c>
      <c r="F359">
        <f t="shared" si="104"/>
        <v>0.74309874154202404</v>
      </c>
      <c r="G359">
        <f t="shared" si="104"/>
        <v>1.2069545310917045</v>
      </c>
      <c r="H359">
        <f t="shared" si="104"/>
        <v>2.7660513099631894</v>
      </c>
      <c r="I359">
        <f t="shared" si="104"/>
        <v>4.1371315609406372</v>
      </c>
      <c r="J359">
        <f t="shared" si="104"/>
        <v>3.2440362697864922</v>
      </c>
    </row>
    <row r="362" spans="2:10" x14ac:dyDescent="0.3">
      <c r="B362" t="s">
        <v>7</v>
      </c>
      <c r="C362">
        <v>23.119724273681641</v>
      </c>
      <c r="D362">
        <v>26.374151229858398</v>
      </c>
      <c r="E362">
        <v>24.588090896606445</v>
      </c>
      <c r="F362">
        <v>25.022144317626953</v>
      </c>
      <c r="G362">
        <v>23.784524917602539</v>
      </c>
      <c r="H362">
        <v>24.181241989135742</v>
      </c>
      <c r="I362">
        <v>21.980690002441406</v>
      </c>
      <c r="J362">
        <v>22.405014038085938</v>
      </c>
    </row>
    <row r="363" spans="2:10" x14ac:dyDescent="0.3">
      <c r="C363">
        <v>22.367763519287109</v>
      </c>
      <c r="D363">
        <v>26.200721740722656</v>
      </c>
      <c r="E363">
        <v>23.984899520874023</v>
      </c>
      <c r="F363">
        <v>24.953525543212891</v>
      </c>
      <c r="G363">
        <v>22.926729202270508</v>
      </c>
      <c r="H363">
        <v>23.945615768432617</v>
      </c>
      <c r="I363">
        <v>20.913541793823242</v>
      </c>
      <c r="J363">
        <v>22.022228240966797</v>
      </c>
    </row>
    <row r="364" spans="2:10" x14ac:dyDescent="0.3">
      <c r="C364">
        <v>23.571638107299805</v>
      </c>
      <c r="D364">
        <v>27.32136344909668</v>
      </c>
      <c r="E364">
        <v>24.912010192871094</v>
      </c>
      <c r="F364">
        <v>24.984447479248047</v>
      </c>
      <c r="G364">
        <v>23.271886825561523</v>
      </c>
      <c r="H364">
        <v>23.446264266967773</v>
      </c>
      <c r="I364">
        <v>21.402683258056641</v>
      </c>
      <c r="J364">
        <v>22.819065093994141</v>
      </c>
    </row>
    <row r="365" spans="2:10" x14ac:dyDescent="0.3">
      <c r="B365" t="s">
        <v>43</v>
      </c>
      <c r="C365">
        <f>AVERAGE(C362:C364)</f>
        <v>23.019708633422852</v>
      </c>
      <c r="D365">
        <f t="shared" ref="D365:J365" si="105">AVERAGE(D362:D364)</f>
        <v>26.632078806559246</v>
      </c>
      <c r="E365">
        <f t="shared" si="105"/>
        <v>24.49500020345052</v>
      </c>
      <c r="F365">
        <f t="shared" si="105"/>
        <v>24.986705780029297</v>
      </c>
      <c r="G365">
        <f t="shared" si="105"/>
        <v>23.327713648478191</v>
      </c>
      <c r="H365">
        <f t="shared" si="105"/>
        <v>23.857707341512043</v>
      </c>
      <c r="I365">
        <f t="shared" si="105"/>
        <v>21.432305018107098</v>
      </c>
      <c r="J365">
        <f t="shared" si="105"/>
        <v>22.415435791015625</v>
      </c>
    </row>
    <row r="366" spans="2:10" x14ac:dyDescent="0.3">
      <c r="B366" t="s">
        <v>50</v>
      </c>
      <c r="C366">
        <f>C365-C330</f>
        <v>8.7468245824178066</v>
      </c>
      <c r="D366">
        <f t="shared" ref="D366:J366" si="106">D365-D330</f>
        <v>8.5828062693278007</v>
      </c>
      <c r="E366">
        <f t="shared" si="106"/>
        <v>7.5258083343505859</v>
      </c>
      <c r="F366">
        <f t="shared" si="106"/>
        <v>7.7998320261637382</v>
      </c>
      <c r="G366">
        <f t="shared" si="106"/>
        <v>7.3474391301472988</v>
      </c>
      <c r="H366">
        <f t="shared" si="106"/>
        <v>8.0510743459065743</v>
      </c>
      <c r="I366">
        <f t="shared" si="106"/>
        <v>5.6610943476359061</v>
      </c>
      <c r="J366">
        <f t="shared" si="106"/>
        <v>7.674869855244955</v>
      </c>
    </row>
    <row r="367" spans="2:10" x14ac:dyDescent="0.3">
      <c r="B367" t="s">
        <v>83</v>
      </c>
      <c r="C367">
        <f>AVERAGE(C366:D366)</f>
        <v>8.6648154258728027</v>
      </c>
    </row>
    <row r="368" spans="2:10" x14ac:dyDescent="0.3">
      <c r="B368" t="s">
        <v>95</v>
      </c>
      <c r="C368">
        <f>C366-8.664815</f>
        <v>8.200958241780576E-2</v>
      </c>
      <c r="D368">
        <f t="shared" ref="D368:J368" si="107">D366-8.664815</f>
        <v>-8.2008730672200159E-2</v>
      </c>
      <c r="E368">
        <f t="shared" si="107"/>
        <v>-1.1390066656494149</v>
      </c>
      <c r="F368">
        <f t="shared" si="107"/>
        <v>-0.86498297383626266</v>
      </c>
      <c r="G368">
        <f t="shared" si="107"/>
        <v>-1.3173758698527021</v>
      </c>
      <c r="H368">
        <f t="shared" si="107"/>
        <v>-0.61374065409342649</v>
      </c>
      <c r="I368">
        <f t="shared" si="107"/>
        <v>-3.0037206523640947</v>
      </c>
      <c r="J368">
        <f t="shared" si="107"/>
        <v>-0.9899451447550458</v>
      </c>
    </row>
    <row r="369" spans="2:13" x14ac:dyDescent="0.3">
      <c r="B369" t="s">
        <v>15</v>
      </c>
      <c r="C369">
        <f>2^-C368</f>
        <v>0.94474076598374446</v>
      </c>
      <c r="D369">
        <f t="shared" ref="D369:J369" si="108">2^-D368</f>
        <v>1.0584908004618863</v>
      </c>
      <c r="E369">
        <f t="shared" si="108"/>
        <v>2.2022933713758466</v>
      </c>
      <c r="F369">
        <f t="shared" si="108"/>
        <v>1.8213181725204766</v>
      </c>
      <c r="G369">
        <f t="shared" si="108"/>
        <v>2.4921240274365761</v>
      </c>
      <c r="H369">
        <f t="shared" si="108"/>
        <v>1.5302216649763196</v>
      </c>
      <c r="I369">
        <f t="shared" si="108"/>
        <v>8.0206583045856643</v>
      </c>
      <c r="J369">
        <f t="shared" si="108"/>
        <v>1.9861094720777936</v>
      </c>
    </row>
    <row r="371" spans="2:13" x14ac:dyDescent="0.3">
      <c r="C371" t="s">
        <v>104</v>
      </c>
      <c r="D371" t="s">
        <v>103</v>
      </c>
      <c r="E371" t="s">
        <v>97</v>
      </c>
      <c r="F371" t="s">
        <v>98</v>
      </c>
    </row>
    <row r="372" spans="2:13" x14ac:dyDescent="0.3">
      <c r="B372" t="s">
        <v>99</v>
      </c>
      <c r="C372">
        <v>15.428562164306641</v>
      </c>
      <c r="D372">
        <v>14.57001781463623</v>
      </c>
      <c r="E372">
        <v>12.938440322875977</v>
      </c>
      <c r="F372">
        <v>15.335382461547852</v>
      </c>
    </row>
    <row r="373" spans="2:13" x14ac:dyDescent="0.3">
      <c r="C373">
        <v>14.547914505004883</v>
      </c>
      <c r="D373">
        <v>14.506227493286133</v>
      </c>
      <c r="E373">
        <v>13.468109130859375</v>
      </c>
      <c r="F373">
        <v>14.322863578796387</v>
      </c>
    </row>
    <row r="374" spans="2:13" x14ac:dyDescent="0.3">
      <c r="C374">
        <v>14.239374160766602</v>
      </c>
      <c r="D374">
        <v>14.479170799255371</v>
      </c>
      <c r="E374">
        <v>13.05756950378418</v>
      </c>
      <c r="F374">
        <v>14.967984199523926</v>
      </c>
    </row>
    <row r="375" spans="2:13" x14ac:dyDescent="0.3">
      <c r="B375" t="s">
        <v>100</v>
      </c>
      <c r="C375">
        <f>AVERAGE(C372:C374)</f>
        <v>14.738616943359375</v>
      </c>
      <c r="D375">
        <f t="shared" ref="D375:F375" si="109">AVERAGE(D372:D374)</f>
        <v>14.518472035725912</v>
      </c>
      <c r="E375">
        <f t="shared" si="109"/>
        <v>13.154706319173178</v>
      </c>
      <c r="F375">
        <f t="shared" si="109"/>
        <v>14.875410079956055</v>
      </c>
    </row>
    <row r="378" spans="2:13" x14ac:dyDescent="0.3">
      <c r="B378" t="s">
        <v>96</v>
      </c>
      <c r="C378" t="s">
        <v>104</v>
      </c>
      <c r="D378" t="s">
        <v>103</v>
      </c>
      <c r="E378" t="s">
        <v>97</v>
      </c>
      <c r="F378" t="s">
        <v>98</v>
      </c>
      <c r="I378" t="s">
        <v>45</v>
      </c>
      <c r="J378" t="s">
        <v>104</v>
      </c>
      <c r="K378" t="s">
        <v>103</v>
      </c>
      <c r="L378" t="s">
        <v>97</v>
      </c>
      <c r="M378" t="s">
        <v>98</v>
      </c>
    </row>
    <row r="379" spans="2:13" x14ac:dyDescent="0.3">
      <c r="C379">
        <v>27.939825057983398</v>
      </c>
      <c r="D379">
        <v>29.507064819335938</v>
      </c>
      <c r="E379">
        <v>28.125255584716797</v>
      </c>
      <c r="F379">
        <v>28.820344924926758</v>
      </c>
      <c r="J379">
        <v>28.114768981933594</v>
      </c>
      <c r="K379">
        <v>28.143085479736328</v>
      </c>
      <c r="L379">
        <v>29.580938339233398</v>
      </c>
      <c r="M379">
        <v>29.601785659790039</v>
      </c>
    </row>
    <row r="380" spans="2:13" x14ac:dyDescent="0.3">
      <c r="C380">
        <v>27.526102066040039</v>
      </c>
      <c r="D380">
        <v>28.203742980957031</v>
      </c>
      <c r="E380">
        <v>28.379886627197266</v>
      </c>
      <c r="F380">
        <v>28.833419799804688</v>
      </c>
      <c r="J380">
        <v>28.955522537231445</v>
      </c>
      <c r="K380">
        <v>27.847610473632813</v>
      </c>
      <c r="L380">
        <v>28.567825317382813</v>
      </c>
      <c r="M380">
        <v>29.149848937988281</v>
      </c>
    </row>
    <row r="381" spans="2:13" x14ac:dyDescent="0.3">
      <c r="C381">
        <v>27.725095748901367</v>
      </c>
      <c r="D381">
        <v>28.074796676635742</v>
      </c>
      <c r="E381">
        <v>28.69512939453125</v>
      </c>
      <c r="F381">
        <v>29.018720626831055</v>
      </c>
      <c r="J381">
        <v>28.099885940551758</v>
      </c>
      <c r="K381">
        <v>28.108753204345703</v>
      </c>
      <c r="L381">
        <v>28.493169784545898</v>
      </c>
      <c r="M381">
        <v>29.777242660522461</v>
      </c>
    </row>
    <row r="382" spans="2:13" x14ac:dyDescent="0.3">
      <c r="B382" t="s">
        <v>100</v>
      </c>
      <c r="C382">
        <f>AVERAGE(C379:C381)</f>
        <v>27.730340957641602</v>
      </c>
      <c r="D382">
        <f t="shared" ref="D382:F382" si="110">AVERAGE(D379:D381)</f>
        <v>28.59520149230957</v>
      </c>
      <c r="E382">
        <f t="shared" si="110"/>
        <v>28.40009053548177</v>
      </c>
      <c r="F382">
        <f t="shared" si="110"/>
        <v>28.890828450520832</v>
      </c>
      <c r="I382" t="s">
        <v>100</v>
      </c>
      <c r="J382">
        <f>AVERAGE(J379:J381)</f>
        <v>28.390059153238933</v>
      </c>
      <c r="K382">
        <f t="shared" ref="K382:M382" si="111">AVERAGE(K379:K381)</f>
        <v>28.033149719238281</v>
      </c>
      <c r="L382">
        <f t="shared" si="111"/>
        <v>28.880644480387371</v>
      </c>
      <c r="M382">
        <f t="shared" si="111"/>
        <v>29.509625752766926</v>
      </c>
    </row>
    <row r="383" spans="2:13" x14ac:dyDescent="0.3">
      <c r="B383" t="s">
        <v>56</v>
      </c>
      <c r="C383">
        <f>C382-C375</f>
        <v>12.991724014282227</v>
      </c>
      <c r="D383">
        <f t="shared" ref="D383:F383" si="112">D382-D375</f>
        <v>14.076729456583658</v>
      </c>
      <c r="E383">
        <f t="shared" si="112"/>
        <v>15.245384216308592</v>
      </c>
      <c r="F383">
        <f t="shared" si="112"/>
        <v>14.015418370564777</v>
      </c>
      <c r="I383" t="s">
        <v>56</v>
      </c>
      <c r="J383">
        <f>J382-C375</f>
        <v>13.651442209879558</v>
      </c>
      <c r="K383">
        <f t="shared" ref="K383:M383" si="113">K382-D375</f>
        <v>13.514677683512369</v>
      </c>
      <c r="L383">
        <f t="shared" si="113"/>
        <v>15.725938161214193</v>
      </c>
      <c r="M383">
        <f t="shared" si="113"/>
        <v>14.634215672810871</v>
      </c>
    </row>
    <row r="384" spans="2:13" x14ac:dyDescent="0.3">
      <c r="B384" t="s">
        <v>101</v>
      </c>
      <c r="C384">
        <f>C383-14.076</f>
        <v>-1.0842759857177739</v>
      </c>
      <c r="D384">
        <f t="shared" ref="D384:F384" si="114">D383-14.076</f>
        <v>7.2945658365775046E-4</v>
      </c>
      <c r="E384">
        <f t="shared" si="114"/>
        <v>1.1693842163085915</v>
      </c>
      <c r="F384">
        <f t="shared" si="114"/>
        <v>-6.058162943522305E-2</v>
      </c>
      <c r="I384" t="s">
        <v>101</v>
      </c>
      <c r="J384">
        <f>J383-13.51</f>
        <v>0.14144220987955869</v>
      </c>
      <c r="K384">
        <f t="shared" ref="K384:M384" si="115">K383-13.51</f>
        <v>4.6776835123694127E-3</v>
      </c>
      <c r="L384">
        <f t="shared" si="115"/>
        <v>2.2159381612141935</v>
      </c>
      <c r="M384">
        <f t="shared" si="115"/>
        <v>1.1242156728108714</v>
      </c>
    </row>
    <row r="385" spans="2:13" x14ac:dyDescent="0.3">
      <c r="B385" t="s">
        <v>102</v>
      </c>
      <c r="C385">
        <f>2^-C384</f>
        <v>2.1203111408122286</v>
      </c>
      <c r="D385">
        <f t="shared" ref="D385:F385" si="116">2^-D384</f>
        <v>0.99949450703033937</v>
      </c>
      <c r="E385">
        <f t="shared" si="116"/>
        <v>0.44461107286817891</v>
      </c>
      <c r="F385">
        <f t="shared" si="116"/>
        <v>1.042886120649074</v>
      </c>
      <c r="I385" t="s">
        <v>102</v>
      </c>
      <c r="J385">
        <f>2^-J384</f>
        <v>0.90661239465321231</v>
      </c>
      <c r="K385">
        <f t="shared" ref="K385:M385" si="117">2^-K384</f>
        <v>0.99676292751521101</v>
      </c>
      <c r="L385">
        <f t="shared" si="117"/>
        <v>0.21524652308051509</v>
      </c>
      <c r="M385">
        <f t="shared" si="117"/>
        <v>0.45875135591249661</v>
      </c>
    </row>
    <row r="388" spans="2:13" x14ac:dyDescent="0.3">
      <c r="B388" t="s">
        <v>87</v>
      </c>
      <c r="C388" t="s">
        <v>104</v>
      </c>
      <c r="D388" t="s">
        <v>103</v>
      </c>
      <c r="E388" t="s">
        <v>97</v>
      </c>
      <c r="F388" t="s">
        <v>98</v>
      </c>
    </row>
    <row r="389" spans="2:13" x14ac:dyDescent="0.3">
      <c r="C389">
        <v>28.953300476074219</v>
      </c>
      <c r="D389">
        <v>29.60478401184082</v>
      </c>
      <c r="E389">
        <v>29.351261138916016</v>
      </c>
      <c r="F389">
        <v>28.66619873046875</v>
      </c>
    </row>
    <row r="390" spans="2:13" x14ac:dyDescent="0.3">
      <c r="C390">
        <v>28.516471862792969</v>
      </c>
      <c r="D390">
        <v>28.892200469970703</v>
      </c>
      <c r="E390">
        <v>29.197427749633789</v>
      </c>
      <c r="F390">
        <v>28.694169998168945</v>
      </c>
    </row>
    <row r="391" spans="2:13" x14ac:dyDescent="0.3">
      <c r="C391">
        <v>28.323881149291992</v>
      </c>
      <c r="D391">
        <v>29.351778030395508</v>
      </c>
      <c r="E391">
        <v>29.88134765625</v>
      </c>
      <c r="F391">
        <v>29.053056716918945</v>
      </c>
    </row>
    <row r="392" spans="2:13" x14ac:dyDescent="0.3">
      <c r="B392" t="s">
        <v>100</v>
      </c>
      <c r="C392">
        <f>AVERAGE(C389:C391)</f>
        <v>28.597884496053059</v>
      </c>
      <c r="D392">
        <f t="shared" ref="D392:F392" si="118">AVERAGE(D389:D391)</f>
        <v>29.282920837402344</v>
      </c>
      <c r="E392">
        <f t="shared" si="118"/>
        <v>29.476678848266602</v>
      </c>
      <c r="F392">
        <f t="shared" si="118"/>
        <v>28.804475148518879</v>
      </c>
    </row>
    <row r="393" spans="2:13" x14ac:dyDescent="0.3">
      <c r="B393" t="s">
        <v>56</v>
      </c>
      <c r="C393">
        <f>C392-C375</f>
        <v>13.859267552693684</v>
      </c>
      <c r="D393">
        <f t="shared" ref="D393:F393" si="119">D392-D375</f>
        <v>14.764448801676432</v>
      </c>
      <c r="E393">
        <f t="shared" si="119"/>
        <v>16.321972529093422</v>
      </c>
      <c r="F393">
        <f t="shared" si="119"/>
        <v>13.929065068562824</v>
      </c>
    </row>
    <row r="394" spans="2:13" x14ac:dyDescent="0.3">
      <c r="B394" t="s">
        <v>105</v>
      </c>
      <c r="C394">
        <f>C393-14.764</f>
        <v>-0.90473244730631563</v>
      </c>
      <c r="D394">
        <f t="shared" ref="D394:F394" si="120">D393-14.764</f>
        <v>4.4880167643235325E-4</v>
      </c>
      <c r="E394">
        <f t="shared" si="120"/>
        <v>1.5579725290934228</v>
      </c>
      <c r="F394">
        <f t="shared" si="120"/>
        <v>-0.83493493143717501</v>
      </c>
    </row>
    <row r="395" spans="2:13" x14ac:dyDescent="0.3">
      <c r="B395" t="s">
        <v>15</v>
      </c>
      <c r="C395">
        <f>2^-C394</f>
        <v>1.8721972573337859</v>
      </c>
      <c r="D395">
        <f t="shared" ref="D395:F395" si="121">2^-D394</f>
        <v>0.99968896276546371</v>
      </c>
      <c r="E395">
        <f t="shared" si="121"/>
        <v>0.33962803806268738</v>
      </c>
      <c r="F395">
        <f t="shared" si="121"/>
        <v>1.7837765849722613</v>
      </c>
    </row>
    <row r="397" spans="2:13" x14ac:dyDescent="0.3">
      <c r="B397" t="s">
        <v>85</v>
      </c>
      <c r="C397" t="s">
        <v>104</v>
      </c>
      <c r="D397" t="s">
        <v>103</v>
      </c>
      <c r="E397" t="s">
        <v>97</v>
      </c>
      <c r="F397" t="s">
        <v>98</v>
      </c>
    </row>
    <row r="398" spans="2:13" x14ac:dyDescent="0.3">
      <c r="C398">
        <v>23.922086715698242</v>
      </c>
      <c r="D398">
        <v>24.907184600830078</v>
      </c>
      <c r="E398">
        <v>23.664361953735352</v>
      </c>
      <c r="F398">
        <v>24.745246887207031</v>
      </c>
    </row>
    <row r="399" spans="2:13" x14ac:dyDescent="0.3">
      <c r="C399">
        <v>22.879629135131836</v>
      </c>
      <c r="D399">
        <v>24.410722732543945</v>
      </c>
      <c r="E399">
        <v>22.887367248535156</v>
      </c>
      <c r="F399">
        <v>23.811487197875977</v>
      </c>
    </row>
    <row r="400" spans="2:13" x14ac:dyDescent="0.3">
      <c r="C400">
        <v>23.421741485595703</v>
      </c>
      <c r="D400">
        <v>24.796121597290039</v>
      </c>
      <c r="E400">
        <v>22.794059753417969</v>
      </c>
      <c r="F400">
        <v>24.083036422729492</v>
      </c>
    </row>
    <row r="401" spans="2:6" x14ac:dyDescent="0.3">
      <c r="B401" t="s">
        <v>100</v>
      </c>
      <c r="C401">
        <f>AVERAGE(C398:C400)</f>
        <v>23.407819112141926</v>
      </c>
      <c r="D401">
        <f t="shared" ref="D401:F401" si="122">AVERAGE(D398:D400)</f>
        <v>24.704676310221355</v>
      </c>
      <c r="E401">
        <f t="shared" si="122"/>
        <v>23.115262985229492</v>
      </c>
      <c r="F401">
        <f t="shared" si="122"/>
        <v>24.2132568359375</v>
      </c>
    </row>
    <row r="402" spans="2:6" x14ac:dyDescent="0.3">
      <c r="B402" t="s">
        <v>56</v>
      </c>
      <c r="C402">
        <f>C401-C375</f>
        <v>8.6692021687825509</v>
      </c>
      <c r="D402">
        <f t="shared" ref="D402:F402" si="123">D401-D375</f>
        <v>10.186204274495443</v>
      </c>
      <c r="E402">
        <f t="shared" si="123"/>
        <v>9.9605566660563145</v>
      </c>
      <c r="F402">
        <f t="shared" si="123"/>
        <v>9.3378467559814453</v>
      </c>
    </row>
    <row r="403" spans="2:6" x14ac:dyDescent="0.3">
      <c r="B403" t="s">
        <v>105</v>
      </c>
      <c r="C403">
        <f>C402-10.186</f>
        <v>-1.516797831217449</v>
      </c>
      <c r="D403">
        <f t="shared" ref="D403:F403" si="124">D402-10.186</f>
        <v>2.042744954433573E-4</v>
      </c>
      <c r="E403">
        <f t="shared" si="124"/>
        <v>-0.22544333394368543</v>
      </c>
      <c r="F403">
        <f t="shared" si="124"/>
        <v>-0.84815324401855463</v>
      </c>
    </row>
    <row r="404" spans="2:6" x14ac:dyDescent="0.3">
      <c r="B404" t="s">
        <v>15</v>
      </c>
      <c r="C404">
        <f>2^-C403</f>
        <v>2.8615520148761981</v>
      </c>
      <c r="D404">
        <f t="shared" ref="D404:F404" si="125">2^-D403</f>
        <v>0.99985841773313844</v>
      </c>
      <c r="E404">
        <f t="shared" si="125"/>
        <v>1.1691364639423996</v>
      </c>
      <c r="F404">
        <f t="shared" si="125"/>
        <v>1.8001950673388369</v>
      </c>
    </row>
    <row r="406" spans="2:6" x14ac:dyDescent="0.3">
      <c r="B406" t="s">
        <v>7</v>
      </c>
      <c r="C406" t="s">
        <v>104</v>
      </c>
      <c r="D406" t="s">
        <v>103</v>
      </c>
      <c r="E406" t="s">
        <v>97</v>
      </c>
      <c r="F406" t="s">
        <v>98</v>
      </c>
    </row>
    <row r="407" spans="2:6" x14ac:dyDescent="0.3">
      <c r="C407">
        <v>20.900276184082031</v>
      </c>
      <c r="D407">
        <v>23.915328979492188</v>
      </c>
      <c r="E407">
        <v>20.829999923706055</v>
      </c>
      <c r="F407">
        <v>22.190387725830078</v>
      </c>
    </row>
    <row r="408" spans="2:6" x14ac:dyDescent="0.3">
      <c r="C408">
        <v>20.164396286010742</v>
      </c>
      <c r="D408">
        <v>22.932031631469727</v>
      </c>
      <c r="E408">
        <v>20.317676544189453</v>
      </c>
      <c r="F408">
        <v>21.867361068725586</v>
      </c>
    </row>
    <row r="409" spans="2:6" x14ac:dyDescent="0.3">
      <c r="C409">
        <v>20.516813278198242</v>
      </c>
      <c r="D409">
        <v>23.302888870239258</v>
      </c>
      <c r="E409">
        <v>20.762189865112305</v>
      </c>
      <c r="F409">
        <v>22.426502227783203</v>
      </c>
    </row>
    <row r="410" spans="2:6" x14ac:dyDescent="0.3">
      <c r="B410" t="s">
        <v>100</v>
      </c>
      <c r="C410">
        <f>AVERAGE(C407:C409)</f>
        <v>20.527161916097004</v>
      </c>
      <c r="D410">
        <f t="shared" ref="D410:F410" si="126">AVERAGE(D407:D409)</f>
        <v>23.383416493733723</v>
      </c>
      <c r="E410">
        <f t="shared" si="126"/>
        <v>20.636622111002605</v>
      </c>
      <c r="F410">
        <f t="shared" si="126"/>
        <v>22.161417007446289</v>
      </c>
    </row>
    <row r="411" spans="2:6" x14ac:dyDescent="0.3">
      <c r="B411" t="s">
        <v>56</v>
      </c>
      <c r="C411">
        <f>C410-C375</f>
        <v>5.788544972737629</v>
      </c>
      <c r="D411">
        <f t="shared" ref="D411:F411" si="127">D410-D375</f>
        <v>8.8649444580078107</v>
      </c>
      <c r="E411">
        <f t="shared" si="127"/>
        <v>7.4819157918294277</v>
      </c>
      <c r="F411">
        <f t="shared" si="127"/>
        <v>7.2860069274902344</v>
      </c>
    </row>
    <row r="412" spans="2:6" x14ac:dyDescent="0.3">
      <c r="B412" t="s">
        <v>105</v>
      </c>
      <c r="C412">
        <f>C411-8.864</f>
        <v>-3.0754550272623717</v>
      </c>
      <c r="D412">
        <f t="shared" ref="D412:F412" si="128">D411-8.864</f>
        <v>9.4445800780995626E-4</v>
      </c>
      <c r="E412">
        <f t="shared" si="128"/>
        <v>-1.3820842081705731</v>
      </c>
      <c r="F412">
        <f t="shared" si="128"/>
        <v>-1.5779930725097664</v>
      </c>
    </row>
    <row r="413" spans="2:6" x14ac:dyDescent="0.3">
      <c r="B413" t="s">
        <v>15</v>
      </c>
      <c r="C413">
        <f>2^-C412</f>
        <v>8.4295465546731876</v>
      </c>
      <c r="D413">
        <f t="shared" ref="D413:F413" si="129">2^-D412</f>
        <v>0.99934556583024436</v>
      </c>
      <c r="E413">
        <f t="shared" si="129"/>
        <v>2.6064464290617568</v>
      </c>
      <c r="F413">
        <f t="shared" si="129"/>
        <v>2.985542430670443</v>
      </c>
    </row>
    <row r="415" spans="2:6" x14ac:dyDescent="0.3">
      <c r="B415" t="s">
        <v>106</v>
      </c>
      <c r="C415" t="s">
        <v>104</v>
      </c>
      <c r="D415" t="s">
        <v>103</v>
      </c>
      <c r="E415" t="s">
        <v>97</v>
      </c>
      <c r="F415" t="s">
        <v>98</v>
      </c>
    </row>
    <row r="416" spans="2:6" x14ac:dyDescent="0.3">
      <c r="C416">
        <v>19.321435928344727</v>
      </c>
      <c r="D416">
        <v>19.058061599731445</v>
      </c>
      <c r="E416">
        <v>19.105981826782227</v>
      </c>
      <c r="F416">
        <v>20.904209136962891</v>
      </c>
    </row>
    <row r="417" spans="2:10" x14ac:dyDescent="0.3">
      <c r="C417">
        <v>19.974147796630859</v>
      </c>
      <c r="D417">
        <v>19.392202377319336</v>
      </c>
      <c r="E417">
        <v>18.935323715209961</v>
      </c>
      <c r="F417">
        <v>20.926708221435547</v>
      </c>
    </row>
    <row r="418" spans="2:10" x14ac:dyDescent="0.3">
      <c r="C418">
        <v>20.066688537597656</v>
      </c>
      <c r="D418">
        <v>19.531143188476563</v>
      </c>
      <c r="E418">
        <v>18.930597305297852</v>
      </c>
      <c r="F418">
        <v>21.927175521850586</v>
      </c>
    </row>
    <row r="419" spans="2:10" x14ac:dyDescent="0.3">
      <c r="B419" t="s">
        <v>100</v>
      </c>
      <c r="C419">
        <f>AVERAGE(C416:C418)</f>
        <v>19.787424087524414</v>
      </c>
      <c r="D419">
        <f t="shared" ref="D419:F419" si="130">AVERAGE(D416:D418)</f>
        <v>19.327135721842449</v>
      </c>
      <c r="E419">
        <f t="shared" si="130"/>
        <v>18.990634282430012</v>
      </c>
      <c r="F419">
        <f t="shared" si="130"/>
        <v>21.252697626749676</v>
      </c>
    </row>
    <row r="420" spans="2:10" x14ac:dyDescent="0.3">
      <c r="B420" t="s">
        <v>56</v>
      </c>
      <c r="C420">
        <f>C419-C375</f>
        <v>5.0488071441650391</v>
      </c>
      <c r="D420">
        <f t="shared" ref="D420:F420" si="131">D419-D375</f>
        <v>4.8086636861165371</v>
      </c>
      <c r="E420">
        <f t="shared" si="131"/>
        <v>5.8359279632568342</v>
      </c>
      <c r="F420">
        <f t="shared" si="131"/>
        <v>6.377287546793621</v>
      </c>
    </row>
    <row r="421" spans="2:10" x14ac:dyDescent="0.3">
      <c r="B421" t="s">
        <v>105</v>
      </c>
      <c r="C421">
        <f>C420-4.808</f>
        <v>0.24080714416503923</v>
      </c>
      <c r="D421">
        <f t="shared" ref="D421:F421" si="132">D420-4.808</f>
        <v>6.6368611653722098E-4</v>
      </c>
      <c r="E421">
        <f t="shared" si="132"/>
        <v>1.0279279632568343</v>
      </c>
      <c r="F421">
        <f t="shared" si="132"/>
        <v>1.5692875467936211</v>
      </c>
    </row>
    <row r="422" spans="2:10" x14ac:dyDescent="0.3">
      <c r="B422" t="s">
        <v>15</v>
      </c>
      <c r="C422">
        <f>2^-C421</f>
        <v>0.84627171650831279</v>
      </c>
      <c r="D422">
        <f t="shared" ref="D422:F422" si="133">2^-D421</f>
        <v>0.99954007363811559</v>
      </c>
      <c r="E422">
        <f t="shared" si="133"/>
        <v>0.49041398876630393</v>
      </c>
      <c r="F422">
        <f t="shared" si="133"/>
        <v>0.33697476304262364</v>
      </c>
    </row>
    <row r="425" spans="2:10" x14ac:dyDescent="0.3">
      <c r="B425" t="s">
        <v>86</v>
      </c>
      <c r="C425" t="s">
        <v>103</v>
      </c>
      <c r="D425" t="s">
        <v>104</v>
      </c>
      <c r="E425" t="s">
        <v>97</v>
      </c>
      <c r="F425" t="s">
        <v>98</v>
      </c>
      <c r="G425" t="s">
        <v>107</v>
      </c>
      <c r="H425" t="s">
        <v>108</v>
      </c>
      <c r="I425" t="s">
        <v>109</v>
      </c>
      <c r="J425" t="s">
        <v>110</v>
      </c>
    </row>
    <row r="426" spans="2:10" x14ac:dyDescent="0.3">
      <c r="C426">
        <v>14.581830978393555</v>
      </c>
      <c r="D426">
        <v>13.725283622741699</v>
      </c>
      <c r="E426">
        <v>13.589278221130371</v>
      </c>
      <c r="F426">
        <v>14.961911201477051</v>
      </c>
      <c r="G426">
        <v>16.940864562988281</v>
      </c>
      <c r="H426">
        <v>14.335859298706055</v>
      </c>
      <c r="I426">
        <v>15.360671043395996</v>
      </c>
      <c r="J426">
        <v>14.125833511352539</v>
      </c>
    </row>
    <row r="427" spans="2:10" x14ac:dyDescent="0.3">
      <c r="C427">
        <v>14.201719284057617</v>
      </c>
      <c r="D427">
        <v>13.645633697509766</v>
      </c>
      <c r="E427">
        <v>13.388184547424316</v>
      </c>
      <c r="F427">
        <v>14.965832710266113</v>
      </c>
      <c r="G427">
        <v>13.995963096618652</v>
      </c>
      <c r="H427">
        <v>13.972498893737793</v>
      </c>
      <c r="I427">
        <v>14.133926391601563</v>
      </c>
      <c r="J427">
        <v>14.87416934967041</v>
      </c>
    </row>
    <row r="428" spans="2:10" x14ac:dyDescent="0.3">
      <c r="C428">
        <v>14.375848770141602</v>
      </c>
      <c r="D428">
        <v>13.610060691833496</v>
      </c>
      <c r="E428">
        <v>13.924160003662109</v>
      </c>
      <c r="F428">
        <v>14.868885040283203</v>
      </c>
      <c r="G428">
        <v>13.680521011352539</v>
      </c>
      <c r="H428">
        <v>13.960860252380371</v>
      </c>
      <c r="I428">
        <v>14.839786529541016</v>
      </c>
      <c r="J428">
        <v>14.746738433837891</v>
      </c>
    </row>
    <row r="429" spans="2:10" x14ac:dyDescent="0.3">
      <c r="C429">
        <f t="shared" ref="C429:J429" si="134">AVERAGE(C426:C428)</f>
        <v>14.386466344197592</v>
      </c>
      <c r="D429">
        <f t="shared" si="134"/>
        <v>13.66032600402832</v>
      </c>
      <c r="E429">
        <f t="shared" si="134"/>
        <v>13.6338742574056</v>
      </c>
      <c r="F429">
        <f t="shared" si="134"/>
        <v>14.932209650675455</v>
      </c>
      <c r="G429">
        <f t="shared" si="134"/>
        <v>14.87244955698649</v>
      </c>
      <c r="H429">
        <f t="shared" si="134"/>
        <v>14.089739481608072</v>
      </c>
      <c r="I429">
        <f t="shared" si="134"/>
        <v>14.778127988179525</v>
      </c>
      <c r="J429">
        <f t="shared" si="134"/>
        <v>14.582247098286947</v>
      </c>
    </row>
    <row r="431" spans="2:10" x14ac:dyDescent="0.3">
      <c r="B431" t="s">
        <v>28</v>
      </c>
      <c r="C431" t="s">
        <v>111</v>
      </c>
      <c r="D431" t="s">
        <v>104</v>
      </c>
      <c r="E431" t="s">
        <v>97</v>
      </c>
      <c r="F431" t="s">
        <v>98</v>
      </c>
      <c r="G431" t="s">
        <v>107</v>
      </c>
      <c r="H431" t="s">
        <v>108</v>
      </c>
      <c r="I431" t="s">
        <v>109</v>
      </c>
      <c r="J431" t="s">
        <v>110</v>
      </c>
    </row>
    <row r="432" spans="2:10" x14ac:dyDescent="0.3">
      <c r="C432">
        <v>25.295007705688477</v>
      </c>
      <c r="D432">
        <v>23.494312286376953</v>
      </c>
      <c r="E432">
        <v>23.003890991210938</v>
      </c>
      <c r="F432">
        <v>24.809867858886719</v>
      </c>
      <c r="G432">
        <v>27.810991287231445</v>
      </c>
      <c r="H432">
        <v>24.633085250854492</v>
      </c>
      <c r="I432">
        <v>24.776580810546875</v>
      </c>
      <c r="J432">
        <v>24.546247482299805</v>
      </c>
    </row>
    <row r="433" spans="2:10" x14ac:dyDescent="0.3">
      <c r="C433">
        <v>25.348873138427734</v>
      </c>
      <c r="D433">
        <v>23.167226791381836</v>
      </c>
      <c r="E433">
        <v>22.898189544677734</v>
      </c>
      <c r="F433">
        <v>24.493003845214844</v>
      </c>
      <c r="G433">
        <v>24.481056213378906</v>
      </c>
      <c r="H433">
        <v>24.014694213867188</v>
      </c>
      <c r="I433">
        <v>24.28471565246582</v>
      </c>
      <c r="J433">
        <v>24.007686614990234</v>
      </c>
    </row>
    <row r="434" spans="2:10" x14ac:dyDescent="0.3">
      <c r="C434">
        <v>25.589336395263672</v>
      </c>
      <c r="D434">
        <v>23.449760437011719</v>
      </c>
      <c r="E434">
        <v>22.938356399536133</v>
      </c>
      <c r="F434">
        <v>24.664678573608398</v>
      </c>
      <c r="G434">
        <v>23.872701644897461</v>
      </c>
      <c r="H434">
        <v>24.275331497192383</v>
      </c>
      <c r="I434">
        <v>24.43943977355957</v>
      </c>
      <c r="J434">
        <v>24.401134490966797</v>
      </c>
    </row>
    <row r="435" spans="2:10" x14ac:dyDescent="0.3">
      <c r="C435">
        <f t="shared" ref="C435:J435" si="135">AVERAGE(C432:C434)</f>
        <v>25.411072413126629</v>
      </c>
      <c r="D435">
        <f t="shared" si="135"/>
        <v>23.370433171590168</v>
      </c>
      <c r="E435">
        <f t="shared" si="135"/>
        <v>22.946812311808269</v>
      </c>
      <c r="F435">
        <f t="shared" si="135"/>
        <v>24.655850092569988</v>
      </c>
      <c r="G435">
        <f t="shared" si="135"/>
        <v>25.38824971516927</v>
      </c>
      <c r="H435">
        <f t="shared" si="135"/>
        <v>24.307703653971355</v>
      </c>
      <c r="I435">
        <f t="shared" si="135"/>
        <v>24.500245412190754</v>
      </c>
      <c r="J435">
        <f t="shared" si="135"/>
        <v>24.318356196085613</v>
      </c>
    </row>
    <row r="436" spans="2:10" x14ac:dyDescent="0.3">
      <c r="B436" t="s">
        <v>56</v>
      </c>
      <c r="C436">
        <f>C435-C429</f>
        <v>11.024606068929037</v>
      </c>
      <c r="D436">
        <f t="shared" ref="D436:J436" si="136">D435-D429</f>
        <v>9.7101071675618478</v>
      </c>
      <c r="E436">
        <f t="shared" si="136"/>
        <v>9.3129380544026699</v>
      </c>
      <c r="F436">
        <f t="shared" si="136"/>
        <v>9.723640441894533</v>
      </c>
      <c r="G436">
        <f t="shared" si="136"/>
        <v>10.515800158182779</v>
      </c>
      <c r="H436">
        <f t="shared" si="136"/>
        <v>10.217964172363283</v>
      </c>
      <c r="I436">
        <f t="shared" si="136"/>
        <v>9.7221174240112287</v>
      </c>
      <c r="J436">
        <f t="shared" si="136"/>
        <v>9.736109097798666</v>
      </c>
    </row>
    <row r="437" spans="2:10" x14ac:dyDescent="0.3">
      <c r="C437">
        <v>9.7101070000000007</v>
      </c>
    </row>
    <row r="438" spans="2:10" x14ac:dyDescent="0.3">
      <c r="B438" t="s">
        <v>58</v>
      </c>
      <c r="C438" s="7">
        <f>C436-11.02461</f>
        <v>-3.9310709620821171E-6</v>
      </c>
      <c r="D438" s="7">
        <f t="shared" ref="D438:J438" si="137">D436-11.02461</f>
        <v>-1.3145028324381514</v>
      </c>
      <c r="E438" s="7">
        <f t="shared" si="137"/>
        <v>-1.7116719455973293</v>
      </c>
      <c r="F438" s="7">
        <f t="shared" si="137"/>
        <v>-1.3009695581054661</v>
      </c>
      <c r="G438" s="7">
        <f t="shared" si="137"/>
        <v>-0.50880984181721978</v>
      </c>
      <c r="H438" s="7">
        <f t="shared" si="137"/>
        <v>-0.80664582763671611</v>
      </c>
      <c r="I438" s="7">
        <f t="shared" si="137"/>
        <v>-1.3024925759887704</v>
      </c>
      <c r="J438" s="7">
        <f t="shared" si="137"/>
        <v>-1.2885009022013332</v>
      </c>
    </row>
    <row r="439" spans="2:10" x14ac:dyDescent="0.3">
      <c r="B439" t="s">
        <v>15</v>
      </c>
      <c r="C439" s="7">
        <f>2^-C438</f>
        <v>1.0000027248144663</v>
      </c>
      <c r="D439" s="7">
        <f t="shared" ref="D439:J439" si="138">2^-D438</f>
        <v>2.4871660558715623</v>
      </c>
      <c r="E439" s="7">
        <f t="shared" si="138"/>
        <v>3.2754019131640404</v>
      </c>
      <c r="F439" s="7">
        <f t="shared" si="138"/>
        <v>2.4639441553636097</v>
      </c>
      <c r="G439" s="7">
        <f t="shared" si="138"/>
        <v>1.4228759030044478</v>
      </c>
      <c r="H439" s="7">
        <f t="shared" si="138"/>
        <v>1.7491400744494074</v>
      </c>
      <c r="I439" s="7">
        <f t="shared" si="138"/>
        <v>2.4665466544249361</v>
      </c>
      <c r="J439" s="7">
        <f t="shared" si="138"/>
        <v>2.4427409952278447</v>
      </c>
    </row>
    <row r="441" spans="2:10" x14ac:dyDescent="0.3">
      <c r="B441" t="s">
        <v>85</v>
      </c>
      <c r="C441" t="s">
        <v>111</v>
      </c>
      <c r="D441" t="s">
        <v>104</v>
      </c>
      <c r="E441" t="s">
        <v>97</v>
      </c>
      <c r="F441" t="s">
        <v>98</v>
      </c>
      <c r="G441" t="s">
        <v>107</v>
      </c>
      <c r="H441" t="s">
        <v>108</v>
      </c>
      <c r="I441" t="s">
        <v>109</v>
      </c>
      <c r="J441" t="s">
        <v>110</v>
      </c>
    </row>
    <row r="442" spans="2:10" x14ac:dyDescent="0.3">
      <c r="C442">
        <v>24.919998168945313</v>
      </c>
      <c r="D442">
        <v>23.455539703369141</v>
      </c>
      <c r="E442">
        <v>22.373836517333984</v>
      </c>
      <c r="F442">
        <v>25.487600326538086</v>
      </c>
      <c r="G442">
        <v>25.942600250244141</v>
      </c>
      <c r="H442">
        <v>24.685880661010742</v>
      </c>
      <c r="I442">
        <v>24.298032760620117</v>
      </c>
      <c r="J442">
        <v>23.845067977905273</v>
      </c>
    </row>
    <row r="443" spans="2:10" x14ac:dyDescent="0.3">
      <c r="C443">
        <v>24.889925003051758</v>
      </c>
      <c r="D443">
        <v>24.878398895263672</v>
      </c>
      <c r="E443">
        <v>23.662504196166992</v>
      </c>
      <c r="F443">
        <v>24.424654006958008</v>
      </c>
      <c r="G443">
        <v>24.247726440429688</v>
      </c>
      <c r="H443">
        <v>23.806650161743164</v>
      </c>
      <c r="I443">
        <v>23.889944076538086</v>
      </c>
      <c r="J443">
        <v>23.794979095458984</v>
      </c>
    </row>
    <row r="444" spans="2:10" x14ac:dyDescent="0.3">
      <c r="C444">
        <v>25.063020706176758</v>
      </c>
      <c r="D444">
        <v>24.659130096435547</v>
      </c>
      <c r="E444">
        <v>22.698740005493164</v>
      </c>
      <c r="F444">
        <v>24.401350021362305</v>
      </c>
      <c r="G444">
        <v>23.654203414916992</v>
      </c>
      <c r="H444">
        <v>24.049135208129883</v>
      </c>
      <c r="I444">
        <v>23.846961975097656</v>
      </c>
      <c r="J444">
        <v>24.417940139770508</v>
      </c>
    </row>
    <row r="445" spans="2:10" x14ac:dyDescent="0.3">
      <c r="B445" t="s">
        <v>43</v>
      </c>
      <c r="C445">
        <f>AVERAGE(C442:C444)</f>
        <v>24.957647959391277</v>
      </c>
      <c r="D445">
        <f t="shared" ref="D445:J445" si="139">AVERAGE(D442:D444)</f>
        <v>24.331022898356121</v>
      </c>
      <c r="E445">
        <f t="shared" si="139"/>
        <v>22.911693572998047</v>
      </c>
      <c r="F445">
        <f t="shared" si="139"/>
        <v>24.771201451619465</v>
      </c>
      <c r="G445">
        <f t="shared" si="139"/>
        <v>24.614843368530273</v>
      </c>
      <c r="H445">
        <f t="shared" si="139"/>
        <v>24.18055534362793</v>
      </c>
      <c r="I445">
        <f t="shared" si="139"/>
        <v>24.011646270751953</v>
      </c>
      <c r="J445">
        <f t="shared" si="139"/>
        <v>24.019329071044922</v>
      </c>
    </row>
    <row r="446" spans="2:10" x14ac:dyDescent="0.3">
      <c r="B446" t="s">
        <v>112</v>
      </c>
      <c r="C446">
        <f>C445-C429</f>
        <v>10.571181615193685</v>
      </c>
      <c r="D446">
        <f t="shared" ref="D446:J446" si="140">D445-D429</f>
        <v>10.670696894327801</v>
      </c>
      <c r="E446">
        <f t="shared" si="140"/>
        <v>9.2778193155924473</v>
      </c>
      <c r="F446">
        <f t="shared" si="140"/>
        <v>9.8389918009440098</v>
      </c>
      <c r="G446">
        <f t="shared" si="140"/>
        <v>9.7423938115437831</v>
      </c>
      <c r="H446">
        <f t="shared" si="140"/>
        <v>10.090815862019857</v>
      </c>
      <c r="I446">
        <f t="shared" si="140"/>
        <v>9.2335182825724278</v>
      </c>
      <c r="J446">
        <f t="shared" si="140"/>
        <v>9.4370819727579747</v>
      </c>
    </row>
    <row r="447" spans="2:10" x14ac:dyDescent="0.3">
      <c r="B447" t="s">
        <v>113</v>
      </c>
      <c r="C447" s="7">
        <f>C446-10.57118</f>
        <v>1.6151936854669202E-6</v>
      </c>
      <c r="D447" s="7">
        <f t="shared" ref="D447:J447" si="141">D446-10.57118</f>
        <v>9.9516894327800642E-2</v>
      </c>
      <c r="E447" s="7">
        <f t="shared" si="141"/>
        <v>-1.2933606844075527</v>
      </c>
      <c r="F447" s="7">
        <f t="shared" si="141"/>
        <v>-0.7321881990559902</v>
      </c>
      <c r="G447" s="7">
        <f t="shared" si="141"/>
        <v>-0.82878618845621688</v>
      </c>
      <c r="H447" s="7">
        <f t="shared" si="141"/>
        <v>-0.48036413798014266</v>
      </c>
      <c r="I447" s="7">
        <f t="shared" si="141"/>
        <v>-1.3376617174275722</v>
      </c>
      <c r="J447" s="7">
        <f t="shared" si="141"/>
        <v>-1.1340980272420254</v>
      </c>
    </row>
    <row r="448" spans="2:10" x14ac:dyDescent="0.3">
      <c r="B448" t="s">
        <v>102</v>
      </c>
      <c r="C448" s="8">
        <f>2^-C447</f>
        <v>0.99999888043367768</v>
      </c>
      <c r="D448" s="8">
        <f t="shared" ref="D448:J448" si="142">2^-D447</f>
        <v>0.93334548239358806</v>
      </c>
      <c r="E448" s="8">
        <f t="shared" si="142"/>
        <v>2.4509833511444357</v>
      </c>
      <c r="F448" s="8">
        <f t="shared" si="142"/>
        <v>1.6611567313543265</v>
      </c>
      <c r="G448" s="8">
        <f t="shared" si="142"/>
        <v>1.7761903356744606</v>
      </c>
      <c r="H448" s="8">
        <f t="shared" si="142"/>
        <v>1.3950957457761568</v>
      </c>
      <c r="I448" s="8">
        <f t="shared" si="142"/>
        <v>2.5274135004855003</v>
      </c>
      <c r="J448" s="8">
        <f t="shared" si="142"/>
        <v>2.1948130017236345</v>
      </c>
    </row>
    <row r="451" spans="2:11" x14ac:dyDescent="0.3">
      <c r="B451" t="s">
        <v>45</v>
      </c>
      <c r="C451">
        <v>28.591562271118164</v>
      </c>
      <c r="D451">
        <v>28.791528701782227</v>
      </c>
      <c r="E451">
        <v>28.783193588256836</v>
      </c>
      <c r="F451">
        <v>30.181310653686523</v>
      </c>
      <c r="G451">
        <v>30.007745742797852</v>
      </c>
      <c r="H451">
        <v>30.362777709960938</v>
      </c>
      <c r="I451">
        <v>29.997644424438477</v>
      </c>
      <c r="J451">
        <v>29.508607864379883</v>
      </c>
    </row>
    <row r="452" spans="2:11" x14ac:dyDescent="0.3">
      <c r="C452">
        <v>28.457138061523438</v>
      </c>
      <c r="D452">
        <v>28.622055053710938</v>
      </c>
      <c r="E452">
        <v>29.928585052490234</v>
      </c>
      <c r="F452">
        <v>29.956361770629883</v>
      </c>
      <c r="G452">
        <v>30.823284149169922</v>
      </c>
      <c r="H452">
        <v>30.302459716796875</v>
      </c>
      <c r="I452">
        <v>29.994630813598633</v>
      </c>
      <c r="J452">
        <v>29.57713508605957</v>
      </c>
    </row>
    <row r="453" spans="2:11" x14ac:dyDescent="0.3">
      <c r="C453">
        <v>28.558271408081055</v>
      </c>
      <c r="D453">
        <v>28.740617752075195</v>
      </c>
      <c r="E453">
        <v>30.007745742797852</v>
      </c>
      <c r="F453">
        <v>29.01420783996582</v>
      </c>
      <c r="G453">
        <v>29.331821441650391</v>
      </c>
      <c r="H453">
        <v>30.460233688354492</v>
      </c>
      <c r="I453">
        <v>30.293540954589844</v>
      </c>
      <c r="J453">
        <v>30.231391906738281</v>
      </c>
    </row>
    <row r="454" spans="2:11" x14ac:dyDescent="0.3">
      <c r="C454">
        <f>AVERAGE(C451:C453)</f>
        <v>28.535657246907551</v>
      </c>
      <c r="D454">
        <f t="shared" ref="D454:J454" si="143">AVERAGE(D451:D453)</f>
        <v>28.718067169189453</v>
      </c>
      <c r="E454">
        <f t="shared" si="143"/>
        <v>29.573174794514973</v>
      </c>
      <c r="F454">
        <f t="shared" si="143"/>
        <v>29.71729342142741</v>
      </c>
      <c r="G454">
        <f t="shared" si="143"/>
        <v>30.054283777872723</v>
      </c>
      <c r="H454">
        <f t="shared" si="143"/>
        <v>30.375157038370769</v>
      </c>
      <c r="I454">
        <f t="shared" si="143"/>
        <v>30.095272064208984</v>
      </c>
      <c r="J454">
        <f t="shared" si="143"/>
        <v>29.77237828572591</v>
      </c>
    </row>
    <row r="455" spans="2:11" x14ac:dyDescent="0.3">
      <c r="C455" s="7">
        <f>C454-C429</f>
        <v>14.149190902709959</v>
      </c>
      <c r="D455" s="7">
        <f t="shared" ref="D455:K455" si="144">D454-D429</f>
        <v>15.057741165161133</v>
      </c>
      <c r="E455" s="7">
        <f t="shared" si="144"/>
        <v>15.939300537109373</v>
      </c>
      <c r="F455" s="7">
        <f t="shared" si="144"/>
        <v>14.785083770751955</v>
      </c>
      <c r="G455" s="7">
        <f t="shared" si="144"/>
        <v>15.181834220886232</v>
      </c>
      <c r="H455" s="7">
        <f t="shared" si="144"/>
        <v>16.285417556762695</v>
      </c>
      <c r="I455" s="7">
        <f t="shared" si="144"/>
        <v>15.317144076029459</v>
      </c>
      <c r="J455" s="7">
        <f t="shared" si="144"/>
        <v>15.190131187438963</v>
      </c>
      <c r="K455" s="7">
        <f t="shared" si="144"/>
        <v>0</v>
      </c>
    </row>
    <row r="456" spans="2:11" x14ac:dyDescent="0.3">
      <c r="C456" s="7">
        <f>C455-14.15</f>
        <v>-8.0909729004119413E-4</v>
      </c>
      <c r="D456" s="7">
        <f t="shared" ref="D456:J456" si="145">D455-14.15</f>
        <v>0.90774116516113246</v>
      </c>
      <c r="E456" s="7">
        <f t="shared" si="145"/>
        <v>1.7893005371093729</v>
      </c>
      <c r="F456" s="7">
        <f t="shared" si="145"/>
        <v>0.63508377075195455</v>
      </c>
      <c r="G456" s="7">
        <f t="shared" si="145"/>
        <v>1.0318342208862319</v>
      </c>
      <c r="H456" s="7">
        <f t="shared" si="145"/>
        <v>2.135417556762695</v>
      </c>
      <c r="I456" s="7">
        <f t="shared" si="145"/>
        <v>1.1671440760294587</v>
      </c>
      <c r="J456" s="7">
        <f t="shared" si="145"/>
        <v>1.0401311874389627</v>
      </c>
    </row>
    <row r="457" spans="2:11" x14ac:dyDescent="0.3">
      <c r="C457" s="7">
        <f>2^-C456</f>
        <v>1.0005609807962956</v>
      </c>
      <c r="D457" s="7">
        <f t="shared" ref="D457:J457" si="146">2^-D456</f>
        <v>0.53301898873328613</v>
      </c>
      <c r="E457" s="7">
        <f t="shared" si="146"/>
        <v>0.28931227946263049</v>
      </c>
      <c r="F457" s="7">
        <f t="shared" si="146"/>
        <v>0.64390342512048326</v>
      </c>
      <c r="G457" s="7">
        <f t="shared" si="146"/>
        <v>0.48908793425933755</v>
      </c>
      <c r="H457" s="7">
        <f t="shared" si="146"/>
        <v>0.22760157452897539</v>
      </c>
      <c r="I457" s="7">
        <f t="shared" si="146"/>
        <v>0.44530197760280682</v>
      </c>
      <c r="J457" s="7">
        <f t="shared" si="146"/>
        <v>0.48628325288794311</v>
      </c>
    </row>
    <row r="462" spans="2:11" x14ac:dyDescent="0.3">
      <c r="C462" t="s">
        <v>111</v>
      </c>
      <c r="D462" t="s">
        <v>104</v>
      </c>
      <c r="E462" t="s">
        <v>97</v>
      </c>
      <c r="F462" t="s">
        <v>98</v>
      </c>
      <c r="G462" t="s">
        <v>107</v>
      </c>
      <c r="H462" t="s">
        <v>108</v>
      </c>
      <c r="I462" t="s">
        <v>109</v>
      </c>
      <c r="J462" t="s">
        <v>110</v>
      </c>
    </row>
    <row r="463" spans="2:11" x14ac:dyDescent="0.3">
      <c r="C463">
        <v>15.298401832580566</v>
      </c>
      <c r="D463">
        <v>15.435385704040527</v>
      </c>
      <c r="E463">
        <v>15.534258842468262</v>
      </c>
      <c r="F463">
        <v>15.606895446777344</v>
      </c>
      <c r="G463">
        <v>15.459823608398438</v>
      </c>
      <c r="H463">
        <v>14.72651195526123</v>
      </c>
      <c r="I463">
        <v>15.36369800567627</v>
      </c>
      <c r="J463">
        <v>14.821230888366699</v>
      </c>
    </row>
    <row r="464" spans="2:11" x14ac:dyDescent="0.3">
      <c r="C464">
        <v>15.394376754760742</v>
      </c>
      <c r="D464">
        <v>15.25508975982666</v>
      </c>
      <c r="E464">
        <v>14.957036018371582</v>
      </c>
      <c r="F464">
        <v>15.588372230529785</v>
      </c>
      <c r="G464">
        <v>14.919934272766113</v>
      </c>
      <c r="H464">
        <v>14.590451240539551</v>
      </c>
      <c r="I464">
        <v>14.978294372558594</v>
      </c>
      <c r="J464">
        <v>14.644365310668945</v>
      </c>
    </row>
    <row r="465" spans="1:10" x14ac:dyDescent="0.3">
      <c r="C465">
        <v>15.684113502502441</v>
      </c>
      <c r="D465">
        <v>15.15704345703125</v>
      </c>
      <c r="E465">
        <v>14.925141334533691</v>
      </c>
      <c r="F465">
        <v>15.677585601806641</v>
      </c>
      <c r="G465">
        <v>14.700068473815918</v>
      </c>
      <c r="H465">
        <v>13.974339485168457</v>
      </c>
      <c r="I465">
        <v>14.803175926208496</v>
      </c>
      <c r="J465">
        <v>14.332779884338379</v>
      </c>
    </row>
    <row r="466" spans="1:10" x14ac:dyDescent="0.3">
      <c r="B466" t="s">
        <v>43</v>
      </c>
      <c r="C466">
        <f>AVERAGE(C463:C465)</f>
        <v>15.458964029947916</v>
      </c>
      <c r="D466">
        <f t="shared" ref="D466:J466" si="147">AVERAGE(D463:D465)</f>
        <v>15.282506306966146</v>
      </c>
      <c r="E466">
        <f t="shared" si="147"/>
        <v>15.138812065124512</v>
      </c>
      <c r="F466">
        <f t="shared" si="147"/>
        <v>15.624284426371256</v>
      </c>
      <c r="G466">
        <f t="shared" si="147"/>
        <v>15.02660878499349</v>
      </c>
      <c r="H466">
        <f t="shared" si="147"/>
        <v>14.430434226989746</v>
      </c>
      <c r="I466">
        <f t="shared" si="147"/>
        <v>15.048389434814453</v>
      </c>
      <c r="J466">
        <f t="shared" si="147"/>
        <v>14.599458694458008</v>
      </c>
    </row>
    <row r="468" spans="1:10" x14ac:dyDescent="0.3">
      <c r="A468" t="s">
        <v>60</v>
      </c>
      <c r="C468">
        <v>18.480728149414063</v>
      </c>
      <c r="D468">
        <v>18.923822402954102</v>
      </c>
      <c r="E468">
        <v>18.685672760009766</v>
      </c>
      <c r="F468">
        <v>18.181913375854492</v>
      </c>
      <c r="G468">
        <v>20.232671737670898</v>
      </c>
      <c r="H468">
        <v>19.278539657592773</v>
      </c>
      <c r="I468">
        <v>18.824615478515625</v>
      </c>
      <c r="J468">
        <v>18.870033264160156</v>
      </c>
    </row>
    <row r="469" spans="1:10" x14ac:dyDescent="0.3">
      <c r="C469">
        <v>18.552116394042969</v>
      </c>
      <c r="D469">
        <v>18.68922233581543</v>
      </c>
      <c r="E469">
        <v>18.728750228881836</v>
      </c>
      <c r="F469">
        <v>18.160486221313477</v>
      </c>
      <c r="G469">
        <v>20.181598663330078</v>
      </c>
      <c r="H469">
        <v>19.057561874389648</v>
      </c>
      <c r="I469">
        <v>19.100074768066406</v>
      </c>
      <c r="J469">
        <v>18.987602233886719</v>
      </c>
    </row>
    <row r="470" spans="1:10" x14ac:dyDescent="0.3">
      <c r="C470">
        <v>18.607089996337891</v>
      </c>
      <c r="D470">
        <v>18.856748580932617</v>
      </c>
      <c r="E470">
        <v>18.6529541015625</v>
      </c>
      <c r="F470">
        <v>18.19145393371582</v>
      </c>
      <c r="G470">
        <v>19.96821403503418</v>
      </c>
      <c r="H470">
        <v>19.349956512451172</v>
      </c>
      <c r="I470">
        <v>18.937192916870117</v>
      </c>
      <c r="J470">
        <v>19.142412185668945</v>
      </c>
    </row>
    <row r="471" spans="1:10" x14ac:dyDescent="0.3">
      <c r="B471" t="s">
        <v>43</v>
      </c>
      <c r="C471">
        <f>AVERAGE(C468:C470)</f>
        <v>18.546644846598308</v>
      </c>
      <c r="D471">
        <f t="shared" ref="D471:J471" si="148">AVERAGE(D468:D470)</f>
        <v>18.823264439900715</v>
      </c>
      <c r="E471">
        <f t="shared" si="148"/>
        <v>18.689125696818035</v>
      </c>
      <c r="F471">
        <f t="shared" si="148"/>
        <v>18.177951176961262</v>
      </c>
      <c r="G471">
        <f t="shared" si="148"/>
        <v>20.127494812011719</v>
      </c>
      <c r="H471">
        <f t="shared" si="148"/>
        <v>19.228686014811199</v>
      </c>
      <c r="I471">
        <f t="shared" si="148"/>
        <v>18.953961054484051</v>
      </c>
      <c r="J471">
        <f t="shared" si="148"/>
        <v>19.000015894571941</v>
      </c>
    </row>
    <row r="472" spans="1:10" x14ac:dyDescent="0.3">
      <c r="C472">
        <f>C471-C466</f>
        <v>3.0876808166503924</v>
      </c>
      <c r="D472">
        <f t="shared" ref="D472:J472" si="149">D471-D466</f>
        <v>3.5407581329345685</v>
      </c>
      <c r="E472">
        <f t="shared" si="149"/>
        <v>3.5503136316935233</v>
      </c>
      <c r="F472">
        <f t="shared" si="149"/>
        <v>2.5536667505900059</v>
      </c>
      <c r="G472">
        <f t="shared" si="149"/>
        <v>5.1008860270182286</v>
      </c>
      <c r="H472">
        <f t="shared" si="149"/>
        <v>4.798251787821453</v>
      </c>
      <c r="I472">
        <f t="shared" si="149"/>
        <v>3.9055716196695975</v>
      </c>
      <c r="J472">
        <f t="shared" si="149"/>
        <v>4.4005572001139335</v>
      </c>
    </row>
    <row r="474" spans="1:10" x14ac:dyDescent="0.3">
      <c r="C474" s="7">
        <f>C472-3.08768</f>
        <v>8.1665039219913638E-7</v>
      </c>
      <c r="D474" s="7">
        <f t="shared" ref="D474:J474" si="150">D472-3.08768</f>
        <v>0.45307813293456833</v>
      </c>
      <c r="E474" s="7">
        <f t="shared" si="150"/>
        <v>0.46263363169352312</v>
      </c>
      <c r="F474" s="7">
        <f t="shared" si="150"/>
        <v>-0.53401324940999428</v>
      </c>
      <c r="G474" s="7">
        <f t="shared" si="150"/>
        <v>2.0132060270182284</v>
      </c>
      <c r="H474" s="7">
        <f t="shared" si="150"/>
        <v>1.7105717878214528</v>
      </c>
      <c r="I474" s="7">
        <f t="shared" si="150"/>
        <v>0.81789161966959734</v>
      </c>
      <c r="J474" s="7">
        <f t="shared" si="150"/>
        <v>1.3128772001139333</v>
      </c>
    </row>
    <row r="475" spans="1:10" x14ac:dyDescent="0.3">
      <c r="C475" s="7">
        <f>2^-C474</f>
        <v>0.99999943394124324</v>
      </c>
      <c r="D475" s="7">
        <f t="shared" ref="D475:J475" si="151">2^-D474</f>
        <v>0.73048262699860445</v>
      </c>
      <c r="E475" s="7">
        <f t="shared" si="151"/>
        <v>0.72566035990702227</v>
      </c>
      <c r="F475" s="7">
        <f t="shared" si="151"/>
        <v>1.4479514700024392</v>
      </c>
      <c r="G475" s="7">
        <f t="shared" si="151"/>
        <v>0.24772201184095705</v>
      </c>
      <c r="H475" s="7">
        <f t="shared" si="151"/>
        <v>0.30553895021852989</v>
      </c>
      <c r="I475" s="7">
        <f t="shared" si="151"/>
        <v>0.56727035621351352</v>
      </c>
      <c r="J475" s="7">
        <f t="shared" si="151"/>
        <v>0.40251732898137704</v>
      </c>
    </row>
    <row r="477" spans="1:10" x14ac:dyDescent="0.3">
      <c r="A477" t="s">
        <v>32</v>
      </c>
      <c r="C477">
        <v>21.617631912231445</v>
      </c>
      <c r="D477">
        <v>21.280492782592773</v>
      </c>
      <c r="E477">
        <v>21.439796447753906</v>
      </c>
      <c r="F477">
        <v>21.047050476074219</v>
      </c>
      <c r="G477">
        <v>21.187580108642578</v>
      </c>
      <c r="H477">
        <v>21.277309417724609</v>
      </c>
      <c r="I477">
        <v>21.617973327636719</v>
      </c>
      <c r="J477">
        <v>21.285831451416016</v>
      </c>
    </row>
    <row r="478" spans="1:10" x14ac:dyDescent="0.3">
      <c r="C478">
        <v>21.452939987182617</v>
      </c>
      <c r="D478">
        <v>21.157932281494141</v>
      </c>
      <c r="E478">
        <v>21.265804290771484</v>
      </c>
      <c r="F478">
        <v>21.194065093994141</v>
      </c>
      <c r="G478">
        <v>21.583347320556641</v>
      </c>
      <c r="H478">
        <v>20.700103759765625</v>
      </c>
      <c r="I478">
        <v>21.493030548095703</v>
      </c>
      <c r="J478">
        <v>21.455690383911133</v>
      </c>
    </row>
    <row r="479" spans="1:10" x14ac:dyDescent="0.3">
      <c r="C479">
        <v>21.946985244750977</v>
      </c>
      <c r="D479">
        <v>21.288145065307617</v>
      </c>
      <c r="E479">
        <v>21.722101211547852</v>
      </c>
      <c r="F479">
        <v>21.369939804077148</v>
      </c>
      <c r="G479">
        <v>21.548261642456055</v>
      </c>
      <c r="H479">
        <v>20.903547286987305</v>
      </c>
      <c r="I479">
        <v>21.777366638183594</v>
      </c>
      <c r="J479">
        <v>21.824129104614258</v>
      </c>
    </row>
    <row r="480" spans="1:10" x14ac:dyDescent="0.3">
      <c r="C480">
        <f>AVERAGE(C477:C479)</f>
        <v>21.672519048055012</v>
      </c>
      <c r="D480">
        <f t="shared" ref="D480:J480" si="152">AVERAGE(D477:D479)</f>
        <v>21.242190043131512</v>
      </c>
      <c r="E480">
        <f t="shared" si="152"/>
        <v>21.475900650024414</v>
      </c>
      <c r="F480">
        <f t="shared" si="152"/>
        <v>21.203685124715168</v>
      </c>
      <c r="G480">
        <f t="shared" si="152"/>
        <v>21.439729690551758</v>
      </c>
      <c r="H480">
        <f t="shared" si="152"/>
        <v>20.960320154825848</v>
      </c>
      <c r="I480">
        <f t="shared" si="152"/>
        <v>21.629456837972004</v>
      </c>
      <c r="J480">
        <f t="shared" si="152"/>
        <v>21.521883646647137</v>
      </c>
    </row>
    <row r="481" spans="1:10" x14ac:dyDescent="0.3">
      <c r="C481">
        <f>C480-C466</f>
        <v>6.2135550181070958</v>
      </c>
      <c r="D481">
        <f t="shared" ref="D481:J481" si="153">D480-D466</f>
        <v>5.9596837361653652</v>
      </c>
      <c r="E481">
        <f t="shared" si="153"/>
        <v>6.3370885848999023</v>
      </c>
      <c r="F481">
        <f t="shared" si="153"/>
        <v>5.5794006983439122</v>
      </c>
      <c r="G481">
        <f t="shared" si="153"/>
        <v>6.4131209055582676</v>
      </c>
      <c r="H481">
        <f t="shared" si="153"/>
        <v>6.5298859278361014</v>
      </c>
      <c r="I481">
        <f t="shared" si="153"/>
        <v>6.5810674031575509</v>
      </c>
      <c r="J481">
        <f t="shared" si="153"/>
        <v>6.9224249521891288</v>
      </c>
    </row>
    <row r="482" spans="1:10" x14ac:dyDescent="0.3">
      <c r="C482" s="7">
        <f>C481-6.213555</f>
        <v>1.810709537863886E-8</v>
      </c>
      <c r="D482" s="7">
        <f t="shared" ref="D482:J482" si="154">D481-6.213555</f>
        <v>-0.25387126383463521</v>
      </c>
      <c r="E482" s="7">
        <f t="shared" si="154"/>
        <v>0.12353358489990196</v>
      </c>
      <c r="F482" s="7">
        <f t="shared" si="154"/>
        <v>-0.63415430165608822</v>
      </c>
      <c r="G482" s="7">
        <f t="shared" si="154"/>
        <v>0.19956590555826725</v>
      </c>
      <c r="H482" s="7">
        <f t="shared" si="154"/>
        <v>0.31633092783610106</v>
      </c>
      <c r="I482" s="7">
        <f t="shared" si="154"/>
        <v>0.36751240315755052</v>
      </c>
      <c r="J482" s="7">
        <f t="shared" si="154"/>
        <v>0.7088699521891284</v>
      </c>
    </row>
    <row r="483" spans="1:10" x14ac:dyDescent="0.3">
      <c r="C483" s="7">
        <f>2^-C482</f>
        <v>0.999999987449118</v>
      </c>
      <c r="D483" s="7">
        <f t="shared" ref="D483:J483" si="155">2^-D482</f>
        <v>1.1924024658027443</v>
      </c>
      <c r="E483" s="7">
        <f t="shared" si="155"/>
        <v>0.91793659802608385</v>
      </c>
      <c r="F483" s="7">
        <f t="shared" si="155"/>
        <v>1.552027694867413</v>
      </c>
      <c r="G483" s="7">
        <f t="shared" si="155"/>
        <v>0.87081254383210549</v>
      </c>
      <c r="H483" s="7">
        <f t="shared" si="155"/>
        <v>0.80310975694864717</v>
      </c>
      <c r="I483" s="7">
        <f t="shared" si="155"/>
        <v>0.77511785821921919</v>
      </c>
      <c r="J483" s="7">
        <f t="shared" si="155"/>
        <v>0.61179916704818982</v>
      </c>
    </row>
    <row r="485" spans="1:10" x14ac:dyDescent="0.3">
      <c r="A485" t="s">
        <v>114</v>
      </c>
      <c r="C485">
        <v>24.898775100708008</v>
      </c>
      <c r="D485">
        <v>23.587179183959961</v>
      </c>
      <c r="E485">
        <v>24.063013076782227</v>
      </c>
      <c r="F485">
        <v>25.160724639892578</v>
      </c>
      <c r="G485">
        <v>23.304149627685547</v>
      </c>
      <c r="H485">
        <v>23.664253234863281</v>
      </c>
      <c r="I485">
        <v>24.145362854003906</v>
      </c>
      <c r="J485">
        <v>23.190574645996094</v>
      </c>
    </row>
    <row r="486" spans="1:10" x14ac:dyDescent="0.3">
      <c r="C486">
        <v>23.872318267822266</v>
      </c>
      <c r="D486">
        <v>23.395416259765625</v>
      </c>
      <c r="E486">
        <v>23.952844619750977</v>
      </c>
      <c r="F486">
        <v>23.602758407592773</v>
      </c>
      <c r="G486">
        <v>23.086706161499023</v>
      </c>
      <c r="H486">
        <v>22.638217926025391</v>
      </c>
      <c r="I486">
        <v>23.794832229614258</v>
      </c>
      <c r="J486">
        <v>22.934970855712891</v>
      </c>
    </row>
    <row r="487" spans="1:10" x14ac:dyDescent="0.3">
      <c r="C487">
        <v>24.014768600463867</v>
      </c>
      <c r="E487">
        <v>23.890285491943359</v>
      </c>
      <c r="F487">
        <v>23.930534362792969</v>
      </c>
      <c r="G487">
        <v>22.740262985229492</v>
      </c>
      <c r="H487">
        <v>23.000259399414063</v>
      </c>
      <c r="I487">
        <v>22.681131362915039</v>
      </c>
      <c r="J487">
        <v>22.711677551269531</v>
      </c>
    </row>
    <row r="488" spans="1:10" x14ac:dyDescent="0.3">
      <c r="C488">
        <f>AVERAGE(C485:C487)</f>
        <v>24.261953989664715</v>
      </c>
      <c r="D488">
        <f t="shared" ref="D488:J488" si="156">AVERAGE(D485:D487)</f>
        <v>23.491297721862793</v>
      </c>
      <c r="E488">
        <f t="shared" si="156"/>
        <v>23.968714396158855</v>
      </c>
      <c r="F488">
        <f t="shared" si="156"/>
        <v>24.231339136759441</v>
      </c>
      <c r="G488">
        <f t="shared" si="156"/>
        <v>23.04370625813802</v>
      </c>
      <c r="H488">
        <f t="shared" si="156"/>
        <v>23.100910186767578</v>
      </c>
      <c r="I488">
        <f t="shared" si="156"/>
        <v>23.540442148844402</v>
      </c>
      <c r="J488">
        <f t="shared" si="156"/>
        <v>22.945741017659504</v>
      </c>
    </row>
    <row r="489" spans="1:10" x14ac:dyDescent="0.3">
      <c r="C489">
        <f>C488-C466</f>
        <v>8.8029899597167987</v>
      </c>
      <c r="D489">
        <f t="shared" ref="D489:J489" si="157">D488-D466</f>
        <v>8.2087914148966465</v>
      </c>
      <c r="E489">
        <f t="shared" si="157"/>
        <v>8.8299023310343436</v>
      </c>
      <c r="F489">
        <f t="shared" si="157"/>
        <v>8.6070547103881854</v>
      </c>
      <c r="G489">
        <f t="shared" si="157"/>
        <v>8.0170974731445295</v>
      </c>
      <c r="H489">
        <f t="shared" si="157"/>
        <v>8.670475959777832</v>
      </c>
      <c r="I489">
        <f t="shared" si="157"/>
        <v>8.4920527140299491</v>
      </c>
      <c r="J489">
        <f t="shared" si="157"/>
        <v>8.3462823232014962</v>
      </c>
    </row>
    <row r="490" spans="1:10" x14ac:dyDescent="0.3">
      <c r="C490">
        <f>C489-8.802</f>
        <v>9.8995971679904926E-4</v>
      </c>
      <c r="D490">
        <f t="shared" ref="D490:J490" si="158">D489-8.802</f>
        <v>-0.59320858510335306</v>
      </c>
      <c r="E490">
        <f t="shared" si="158"/>
        <v>2.790233103434403E-2</v>
      </c>
      <c r="F490">
        <f t="shared" si="158"/>
        <v>-0.19494528961181423</v>
      </c>
      <c r="G490">
        <f t="shared" si="158"/>
        <v>-0.78490252685547013</v>
      </c>
      <c r="H490">
        <f t="shared" si="158"/>
        <v>-0.13152404022216757</v>
      </c>
      <c r="I490">
        <f t="shared" si="158"/>
        <v>-0.3099472859700505</v>
      </c>
      <c r="J490">
        <f t="shared" si="158"/>
        <v>-0.45571767679850339</v>
      </c>
    </row>
    <row r="491" spans="1:10" x14ac:dyDescent="0.3">
      <c r="C491">
        <f>2^-C490</f>
        <v>0.99931404758643239</v>
      </c>
      <c r="D491">
        <f t="shared" ref="D491:J491" si="159">2^-D490</f>
        <v>1.5085981743099039</v>
      </c>
      <c r="E491">
        <f t="shared" si="159"/>
        <v>0.98084540396270614</v>
      </c>
      <c r="F491">
        <f t="shared" si="159"/>
        <v>1.1446807507900101</v>
      </c>
      <c r="G491">
        <f t="shared" si="159"/>
        <v>1.7229759056648835</v>
      </c>
      <c r="H491">
        <f t="shared" si="159"/>
        <v>1.0954503066206134</v>
      </c>
      <c r="I491">
        <f t="shared" si="159"/>
        <v>1.2396624036060211</v>
      </c>
      <c r="J491">
        <f t="shared" si="159"/>
        <v>1.3714648782667296</v>
      </c>
    </row>
    <row r="494" spans="1:10" x14ac:dyDescent="0.3">
      <c r="C494">
        <v>15.7499</v>
      </c>
      <c r="D494">
        <v>13.91799</v>
      </c>
      <c r="E494">
        <v>4.8228369999999998</v>
      </c>
      <c r="F494">
        <v>0.207346</v>
      </c>
      <c r="G494">
        <v>18.247710000000001</v>
      </c>
      <c r="H494">
        <v>15.270530000000001</v>
      </c>
      <c r="I494">
        <v>9.1864399999999993</v>
      </c>
      <c r="J494">
        <v>5.4191820000000002</v>
      </c>
    </row>
    <row r="495" spans="1:10" x14ac:dyDescent="0.3">
      <c r="C495">
        <f>AVERAGE(C494:D494)</f>
        <v>14.833945</v>
      </c>
      <c r="E495">
        <f>AVERAGE(E494:F494)</f>
        <v>2.5150915</v>
      </c>
      <c r="G495">
        <f>AVERAGE(G494:H494)</f>
        <v>16.759120000000003</v>
      </c>
      <c r="I495">
        <f>AVERAGE(I494:J494)</f>
        <v>7.3028110000000002</v>
      </c>
    </row>
    <row r="497" spans="1:13" x14ac:dyDescent="0.3">
      <c r="D497">
        <v>0.72459499999999999</v>
      </c>
      <c r="E497">
        <v>1.380077</v>
      </c>
      <c r="F497">
        <v>0.49589699999999998</v>
      </c>
      <c r="G497">
        <v>0.24259600000000001</v>
      </c>
      <c r="H497">
        <v>3.236294</v>
      </c>
      <c r="I497">
        <v>4.7468950000000003</v>
      </c>
      <c r="J497">
        <v>0.49680000000000002</v>
      </c>
      <c r="K497">
        <v>0.56691400000000003</v>
      </c>
    </row>
    <row r="498" spans="1:13" x14ac:dyDescent="0.3">
      <c r="D498">
        <f>AVERAGE(D497:E497)</f>
        <v>1.0523359999999999</v>
      </c>
      <c r="F498">
        <f>AVERAGE(F497:G497)</f>
        <v>0.36924649999999998</v>
      </c>
      <c r="H498">
        <f>AVERAGE(H497:I497)</f>
        <v>3.9915945000000002</v>
      </c>
      <c r="J498">
        <f>AVERAGE(J497:K497)</f>
        <v>0.53185700000000002</v>
      </c>
    </row>
    <row r="500" spans="1:13" x14ac:dyDescent="0.3">
      <c r="A500" t="s">
        <v>55</v>
      </c>
      <c r="B500" t="s">
        <v>115</v>
      </c>
      <c r="C500" t="s">
        <v>116</v>
      </c>
      <c r="D500" t="s">
        <v>64</v>
      </c>
      <c r="E500" t="s">
        <v>65</v>
      </c>
      <c r="F500" t="s">
        <v>117</v>
      </c>
      <c r="G500" t="s">
        <v>118</v>
      </c>
      <c r="H500" t="s">
        <v>119</v>
      </c>
      <c r="I500" t="s">
        <v>120</v>
      </c>
      <c r="J500" t="s">
        <v>121</v>
      </c>
      <c r="K500" t="s">
        <v>122</v>
      </c>
      <c r="L500" t="s">
        <v>123</v>
      </c>
      <c r="M500" t="s">
        <v>124</v>
      </c>
    </row>
    <row r="501" spans="1:13" x14ac:dyDescent="0.3">
      <c r="B501">
        <v>17.369907379150391</v>
      </c>
      <c r="C501">
        <v>23.632301330566406</v>
      </c>
      <c r="D501">
        <v>19.930343627929688</v>
      </c>
      <c r="E501">
        <v>24.234384536743164</v>
      </c>
      <c r="F501">
        <v>21.711933135986328</v>
      </c>
      <c r="G501">
        <v>19.408491134643555</v>
      </c>
      <c r="H501">
        <v>21.686166763305664</v>
      </c>
      <c r="I501">
        <v>14.83354663848877</v>
      </c>
      <c r="J501">
        <v>14.54515552520752</v>
      </c>
      <c r="K501">
        <v>16.068622589111328</v>
      </c>
      <c r="L501">
        <v>16.071283340454102</v>
      </c>
      <c r="M501">
        <v>16.220527648925781</v>
      </c>
    </row>
    <row r="502" spans="1:13" x14ac:dyDescent="0.3">
      <c r="B502">
        <v>17.419851303100586</v>
      </c>
      <c r="C502">
        <v>23.616231918334961</v>
      </c>
      <c r="D502">
        <v>19.90587043762207</v>
      </c>
      <c r="E502">
        <v>24.33159065246582</v>
      </c>
      <c r="F502">
        <v>21.893466949462891</v>
      </c>
      <c r="G502">
        <v>19.389009475708008</v>
      </c>
      <c r="H502">
        <v>21.905281066894531</v>
      </c>
      <c r="I502">
        <v>14.800555229187012</v>
      </c>
      <c r="J502">
        <v>14.262468338012695</v>
      </c>
      <c r="K502">
        <v>16.018535614013672</v>
      </c>
      <c r="L502">
        <v>16.136322021484375</v>
      </c>
    </row>
    <row r="503" spans="1:13" x14ac:dyDescent="0.3">
      <c r="B503">
        <f>AVERAGE(B501:B502)</f>
        <v>17.394879341125488</v>
      </c>
      <c r="C503">
        <f t="shared" ref="C503:M503" si="160">AVERAGE(C501:C502)</f>
        <v>23.624266624450684</v>
      </c>
      <c r="D503">
        <f t="shared" si="160"/>
        <v>19.918107032775879</v>
      </c>
      <c r="E503">
        <f t="shared" si="160"/>
        <v>24.282987594604492</v>
      </c>
      <c r="F503">
        <f t="shared" si="160"/>
        <v>21.802700042724609</v>
      </c>
      <c r="G503">
        <f t="shared" si="160"/>
        <v>19.398750305175781</v>
      </c>
      <c r="H503">
        <f t="shared" si="160"/>
        <v>21.795723915100098</v>
      </c>
      <c r="I503">
        <f t="shared" si="160"/>
        <v>14.817050933837891</v>
      </c>
      <c r="J503">
        <f t="shared" si="160"/>
        <v>14.403811931610107</v>
      </c>
      <c r="K503">
        <f t="shared" si="160"/>
        <v>16.0435791015625</v>
      </c>
      <c r="L503">
        <f t="shared" si="160"/>
        <v>16.103802680969238</v>
      </c>
      <c r="M503">
        <f t="shared" si="160"/>
        <v>16.220527648925781</v>
      </c>
    </row>
    <row r="509" spans="1:13" x14ac:dyDescent="0.3">
      <c r="A509" t="s">
        <v>125</v>
      </c>
      <c r="B509" t="s">
        <v>115</v>
      </c>
      <c r="C509" t="s">
        <v>116</v>
      </c>
      <c r="D509" t="s">
        <v>64</v>
      </c>
      <c r="E509" t="s">
        <v>65</v>
      </c>
      <c r="F509" t="s">
        <v>117</v>
      </c>
      <c r="G509" t="s">
        <v>118</v>
      </c>
      <c r="H509" t="s">
        <v>119</v>
      </c>
      <c r="I509" t="s">
        <v>120</v>
      </c>
      <c r="J509" t="s">
        <v>121</v>
      </c>
      <c r="K509" t="s">
        <v>122</v>
      </c>
      <c r="L509" t="s">
        <v>123</v>
      </c>
      <c r="M509" t="s">
        <v>124</v>
      </c>
    </row>
    <row r="510" spans="1:13" x14ac:dyDescent="0.3">
      <c r="B510">
        <v>31.487663269042969</v>
      </c>
      <c r="C510">
        <v>31.433256149291992</v>
      </c>
      <c r="D510">
        <v>36.787338256835938</v>
      </c>
      <c r="E510">
        <v>33.386009216308594</v>
      </c>
      <c r="F510">
        <v>36.473052978515625</v>
      </c>
      <c r="G510">
        <v>35.930419921875</v>
      </c>
      <c r="H510">
        <v>33.14288330078125</v>
      </c>
      <c r="I510">
        <v>27.084697723388672</v>
      </c>
      <c r="J510">
        <v>27.217525482177734</v>
      </c>
      <c r="K510">
        <v>29.503768920898438</v>
      </c>
      <c r="L510">
        <v>30.218421936035156</v>
      </c>
      <c r="M510">
        <v>29.440774917602539</v>
      </c>
    </row>
    <row r="511" spans="1:13" x14ac:dyDescent="0.3">
      <c r="B511">
        <v>31.163335800170898</v>
      </c>
      <c r="C511">
        <v>31.218471527099609</v>
      </c>
      <c r="D511">
        <v>34.083396911621094</v>
      </c>
      <c r="E511">
        <v>33.646728515625</v>
      </c>
      <c r="F511">
        <v>35.938468933105469</v>
      </c>
      <c r="G511">
        <v>35.613162994384766</v>
      </c>
      <c r="H511">
        <v>32.978782653808594</v>
      </c>
      <c r="I511">
        <v>27.148212432861328</v>
      </c>
      <c r="J511">
        <v>27.462411880493164</v>
      </c>
      <c r="K511">
        <v>29.198307037353516</v>
      </c>
      <c r="L511">
        <v>30.540048599243164</v>
      </c>
      <c r="M511">
        <v>29.186130523681641</v>
      </c>
    </row>
    <row r="512" spans="1:13" x14ac:dyDescent="0.3">
      <c r="B512">
        <v>34.465213775634766</v>
      </c>
      <c r="C512">
        <v>34.593093872070313</v>
      </c>
      <c r="D512">
        <v>34.422187805175781</v>
      </c>
      <c r="E512">
        <v>33.626876831054688</v>
      </c>
      <c r="F512">
        <v>34.028190612792969</v>
      </c>
      <c r="G512">
        <v>34.599353790283203</v>
      </c>
      <c r="H512">
        <v>35.9013671875</v>
      </c>
      <c r="I512">
        <v>31.439851760864258</v>
      </c>
      <c r="J512">
        <v>30.863792419433594</v>
      </c>
      <c r="K512">
        <v>32.307601928710938</v>
      </c>
      <c r="L512">
        <v>31.639495849609375</v>
      </c>
      <c r="M512">
        <v>31.465274810791016</v>
      </c>
    </row>
    <row r="513" spans="1:13" x14ac:dyDescent="0.3">
      <c r="B513">
        <f>AVERAGE(B510:B512)</f>
        <v>32.372070948282875</v>
      </c>
      <c r="C513">
        <f t="shared" ref="C513:M513" si="161">AVERAGE(C510:C512)</f>
        <v>32.414940516153969</v>
      </c>
      <c r="D513">
        <f t="shared" si="161"/>
        <v>35.097640991210938</v>
      </c>
      <c r="E513">
        <f t="shared" si="161"/>
        <v>33.553204854329429</v>
      </c>
      <c r="F513">
        <f t="shared" si="161"/>
        <v>35.479904174804688</v>
      </c>
      <c r="G513">
        <f t="shared" si="161"/>
        <v>35.380978902180992</v>
      </c>
      <c r="H513">
        <f t="shared" si="161"/>
        <v>34.007677714029946</v>
      </c>
      <c r="I513">
        <f t="shared" si="161"/>
        <v>28.557587305704754</v>
      </c>
      <c r="J513">
        <f t="shared" si="161"/>
        <v>28.514576594034832</v>
      </c>
      <c r="K513">
        <f t="shared" si="161"/>
        <v>30.336559295654297</v>
      </c>
      <c r="L513">
        <f t="shared" si="161"/>
        <v>30.799322128295898</v>
      </c>
      <c r="M513">
        <f t="shared" si="161"/>
        <v>30.030726750691731</v>
      </c>
    </row>
    <row r="514" spans="1:13" x14ac:dyDescent="0.3">
      <c r="A514" t="s">
        <v>13</v>
      </c>
      <c r="B514">
        <f>B513-B503</f>
        <v>14.977191607157387</v>
      </c>
      <c r="C514">
        <f t="shared" ref="C514:M514" si="162">C513-C503</f>
        <v>8.7906738917032854</v>
      </c>
      <c r="D514">
        <f t="shared" si="162"/>
        <v>15.179533958435059</v>
      </c>
      <c r="E514">
        <f t="shared" si="162"/>
        <v>9.2702172597249373</v>
      </c>
      <c r="F514">
        <f t="shared" si="162"/>
        <v>13.677204132080078</v>
      </c>
      <c r="G514">
        <f t="shared" si="162"/>
        <v>15.982228597005211</v>
      </c>
      <c r="H514">
        <f t="shared" si="162"/>
        <v>12.211953798929848</v>
      </c>
      <c r="I514">
        <f t="shared" si="162"/>
        <v>13.740536371866863</v>
      </c>
      <c r="J514">
        <f t="shared" si="162"/>
        <v>14.110764662424724</v>
      </c>
      <c r="K514">
        <f t="shared" si="162"/>
        <v>14.292980194091797</v>
      </c>
      <c r="L514">
        <f t="shared" si="162"/>
        <v>14.69551944732666</v>
      </c>
      <c r="M514">
        <f t="shared" si="162"/>
        <v>13.810199101765949</v>
      </c>
    </row>
    <row r="515" spans="1:13" x14ac:dyDescent="0.3">
      <c r="A515" t="s">
        <v>126</v>
      </c>
      <c r="B515">
        <v>8.7905999999999995</v>
      </c>
    </row>
    <row r="516" spans="1:13" x14ac:dyDescent="0.3">
      <c r="D516">
        <f>D514-14.97</f>
        <v>0.20953395843505795</v>
      </c>
      <c r="E516">
        <f t="shared" ref="E516:M516" si="163">E514-14.97</f>
        <v>-5.6997827402750634</v>
      </c>
      <c r="F516">
        <f t="shared" si="163"/>
        <v>-1.2927958679199225</v>
      </c>
      <c r="G516">
        <f t="shared" si="163"/>
        <v>1.0122285970052101</v>
      </c>
      <c r="H516">
        <f t="shared" si="163"/>
        <v>-2.7580462010701527</v>
      </c>
      <c r="I516">
        <f t="shared" si="163"/>
        <v>-1.2294636281331375</v>
      </c>
      <c r="J516">
        <f t="shared" si="163"/>
        <v>-0.85923533757527615</v>
      </c>
      <c r="K516">
        <f t="shared" si="163"/>
        <v>-0.67701980590820376</v>
      </c>
      <c r="L516">
        <f t="shared" si="163"/>
        <v>-0.27448055267334048</v>
      </c>
      <c r="M516">
        <f t="shared" si="163"/>
        <v>-1.1598008982340513</v>
      </c>
    </row>
    <row r="517" spans="1:13" x14ac:dyDescent="0.3">
      <c r="A517" t="s">
        <v>127</v>
      </c>
      <c r="B517">
        <v>1</v>
      </c>
      <c r="C517">
        <v>1</v>
      </c>
      <c r="D517">
        <f>2^-D516</f>
        <v>0.86481655254829226</v>
      </c>
      <c r="E517">
        <f t="shared" ref="E517:M517" si="164">2^-E516</f>
        <v>51.976325508394517</v>
      </c>
      <c r="F517">
        <f t="shared" si="164"/>
        <v>2.4500239766297565</v>
      </c>
      <c r="G517">
        <f t="shared" si="164"/>
        <v>0.49577980215639222</v>
      </c>
      <c r="H517">
        <f t="shared" si="164"/>
        <v>6.7647949323015997</v>
      </c>
      <c r="I517">
        <f t="shared" si="164"/>
        <v>2.3447979765016411</v>
      </c>
      <c r="J517">
        <f t="shared" si="164"/>
        <v>1.8140765523877262</v>
      </c>
      <c r="K517">
        <f t="shared" si="164"/>
        <v>1.598833609996688</v>
      </c>
      <c r="L517">
        <f t="shared" si="164"/>
        <v>1.2095585050945714</v>
      </c>
      <c r="M517">
        <f t="shared" si="164"/>
        <v>2.2342659109160454</v>
      </c>
    </row>
    <row r="520" spans="1:13" x14ac:dyDescent="0.3">
      <c r="B520">
        <v>34.465213775634766</v>
      </c>
      <c r="C520">
        <v>34.593093872070313</v>
      </c>
      <c r="D520">
        <v>34.422187805175781</v>
      </c>
      <c r="E520">
        <v>33.626876831054688</v>
      </c>
      <c r="F520">
        <v>34.028190612792969</v>
      </c>
      <c r="G520">
        <v>34.599353790283203</v>
      </c>
      <c r="H520">
        <v>35.9013671875</v>
      </c>
      <c r="I520">
        <v>31.439851760864258</v>
      </c>
      <c r="J520">
        <v>30.863792419433594</v>
      </c>
      <c r="K520">
        <v>32.307601928710938</v>
      </c>
      <c r="L520">
        <v>31.639495849609375</v>
      </c>
      <c r="M520">
        <v>31.465274810791016</v>
      </c>
    </row>
    <row r="521" spans="1:13" x14ac:dyDescent="0.3">
      <c r="B521">
        <v>33.693210601806641</v>
      </c>
      <c r="C521">
        <v>33.159339904785156</v>
      </c>
      <c r="D521">
        <v>34.507831573486328</v>
      </c>
      <c r="E521">
        <v>32.914669036865234</v>
      </c>
      <c r="F521">
        <v>34.217002868652344</v>
      </c>
      <c r="G521">
        <v>33.917137145996094</v>
      </c>
      <c r="H521">
        <v>36.228645324707031</v>
      </c>
      <c r="I521">
        <v>31.091331481933594</v>
      </c>
      <c r="J521">
        <v>29.826671600341797</v>
      </c>
      <c r="K521">
        <v>32.385940551757813</v>
      </c>
      <c r="L521">
        <v>32.253681182861328</v>
      </c>
      <c r="M521" t="s">
        <v>128</v>
      </c>
    </row>
    <row r="522" spans="1:13" x14ac:dyDescent="0.3">
      <c r="B522">
        <f>AVERAGE(B520:B521)</f>
        <v>34.079212188720703</v>
      </c>
      <c r="C522">
        <f t="shared" ref="C522:M522" si="165">AVERAGE(C520:C521)</f>
        <v>33.876216888427734</v>
      </c>
      <c r="D522">
        <f t="shared" si="165"/>
        <v>34.465009689331055</v>
      </c>
      <c r="E522">
        <f t="shared" si="165"/>
        <v>33.270772933959961</v>
      </c>
      <c r="F522">
        <f t="shared" si="165"/>
        <v>34.122596740722656</v>
      </c>
      <c r="G522">
        <f t="shared" si="165"/>
        <v>34.258245468139648</v>
      </c>
      <c r="H522">
        <f t="shared" si="165"/>
        <v>36.065006256103516</v>
      </c>
      <c r="I522">
        <f t="shared" si="165"/>
        <v>31.265591621398926</v>
      </c>
      <c r="J522">
        <f t="shared" si="165"/>
        <v>30.345232009887695</v>
      </c>
      <c r="K522">
        <f t="shared" si="165"/>
        <v>32.346771240234375</v>
      </c>
      <c r="L522">
        <f t="shared" si="165"/>
        <v>31.946588516235352</v>
      </c>
      <c r="M522">
        <f t="shared" si="165"/>
        <v>31.465274810791016</v>
      </c>
    </row>
    <row r="523" spans="1:13" x14ac:dyDescent="0.3">
      <c r="A523" t="s">
        <v>129</v>
      </c>
      <c r="B523">
        <f>B522-B503</f>
        <v>16.684332847595215</v>
      </c>
      <c r="C523">
        <f t="shared" ref="C523:M523" si="166">C522-C503</f>
        <v>10.251950263977051</v>
      </c>
      <c r="D523">
        <f t="shared" si="166"/>
        <v>14.546902656555176</v>
      </c>
      <c r="E523">
        <f t="shared" si="166"/>
        <v>8.9877853393554688</v>
      </c>
      <c r="F523">
        <f t="shared" si="166"/>
        <v>12.319896697998047</v>
      </c>
      <c r="G523">
        <f t="shared" si="166"/>
        <v>14.859495162963867</v>
      </c>
      <c r="H523">
        <f t="shared" si="166"/>
        <v>14.269282341003418</v>
      </c>
      <c r="I523">
        <f t="shared" si="166"/>
        <v>16.448540687561035</v>
      </c>
      <c r="J523">
        <f t="shared" si="166"/>
        <v>15.941420078277588</v>
      </c>
      <c r="K523">
        <f t="shared" si="166"/>
        <v>16.303192138671875</v>
      </c>
      <c r="L523">
        <f t="shared" si="166"/>
        <v>15.842785835266113</v>
      </c>
      <c r="M523">
        <f t="shared" si="166"/>
        <v>15.244747161865234</v>
      </c>
    </row>
    <row r="524" spans="1:13" x14ac:dyDescent="0.3">
      <c r="A524" t="s">
        <v>43</v>
      </c>
      <c r="B524">
        <f>AVERAGE(B523:C523)</f>
        <v>13.468141555786133</v>
      </c>
    </row>
    <row r="525" spans="1:13" x14ac:dyDescent="0.3">
      <c r="B525">
        <f>B523-13.468</f>
        <v>3.2163328475952149</v>
      </c>
      <c r="C525">
        <f t="shared" ref="C525:M525" si="167">C523-13.468</f>
        <v>-3.2160497360229492</v>
      </c>
      <c r="D525">
        <f t="shared" si="167"/>
        <v>1.0789026565551758</v>
      </c>
      <c r="E525">
        <f t="shared" si="167"/>
        <v>-4.4802146606445312</v>
      </c>
      <c r="F525">
        <f t="shared" si="167"/>
        <v>-1.1481033020019531</v>
      </c>
      <c r="G525">
        <f t="shared" si="167"/>
        <v>1.3914951629638672</v>
      </c>
      <c r="H525">
        <f t="shared" si="167"/>
        <v>0.801282341003418</v>
      </c>
      <c r="I525">
        <f t="shared" si="167"/>
        <v>2.9805406875610352</v>
      </c>
      <c r="J525">
        <f t="shared" si="167"/>
        <v>2.4734200782775879</v>
      </c>
      <c r="K525">
        <f t="shared" si="167"/>
        <v>2.835192138671875</v>
      </c>
      <c r="L525">
        <f t="shared" si="167"/>
        <v>2.3747858352661133</v>
      </c>
      <c r="M525">
        <f t="shared" si="167"/>
        <v>1.7767471618652344</v>
      </c>
    </row>
    <row r="526" spans="1:13" x14ac:dyDescent="0.3">
      <c r="B526">
        <f>2^-B525</f>
        <v>0.10759382245262021</v>
      </c>
      <c r="C526">
        <f t="shared" ref="C526:M526" si="168">2^-C525</f>
        <v>9.2923901993126634</v>
      </c>
      <c r="D526">
        <f t="shared" si="168"/>
        <v>0.47338875565857108</v>
      </c>
      <c r="E526">
        <f t="shared" si="168"/>
        <v>22.319219322905663</v>
      </c>
      <c r="F526">
        <f t="shared" si="168"/>
        <v>2.2162233793803185</v>
      </c>
      <c r="G526">
        <f t="shared" si="168"/>
        <v>0.38116956553259995</v>
      </c>
      <c r="H526">
        <f t="shared" si="168"/>
        <v>0.57383889344529115</v>
      </c>
      <c r="I526">
        <f t="shared" si="168"/>
        <v>0.12669744290659068</v>
      </c>
      <c r="J526">
        <f t="shared" si="168"/>
        <v>0.18006378070609394</v>
      </c>
      <c r="K526">
        <f t="shared" si="168"/>
        <v>0.14012709633103673</v>
      </c>
      <c r="L526">
        <f t="shared" si="168"/>
        <v>0.19280497250284745</v>
      </c>
      <c r="M526">
        <f t="shared" si="168"/>
        <v>0.29184066722912605</v>
      </c>
    </row>
    <row r="528" spans="1:13" x14ac:dyDescent="0.3">
      <c r="B528" t="s">
        <v>115</v>
      </c>
      <c r="C528" t="s">
        <v>104</v>
      </c>
      <c r="D528" t="s">
        <v>64</v>
      </c>
      <c r="E528" t="s">
        <v>130</v>
      </c>
      <c r="F528" t="s">
        <v>138</v>
      </c>
      <c r="G528" t="s">
        <v>131</v>
      </c>
      <c r="H528" t="s">
        <v>132</v>
      </c>
      <c r="I528" t="s">
        <v>133</v>
      </c>
      <c r="J528" t="s">
        <v>134</v>
      </c>
      <c r="K528" t="s">
        <v>135</v>
      </c>
      <c r="L528" t="s">
        <v>136</v>
      </c>
    </row>
    <row r="529" spans="1:12" x14ac:dyDescent="0.3">
      <c r="B529">
        <v>15.22292423248291</v>
      </c>
      <c r="C529">
        <v>15.282248497009277</v>
      </c>
      <c r="D529">
        <v>14.935666084289551</v>
      </c>
      <c r="E529">
        <v>14.362700462341309</v>
      </c>
      <c r="F529">
        <v>16.021955490112305</v>
      </c>
      <c r="G529">
        <v>15.011552810668945</v>
      </c>
      <c r="H529">
        <v>16.685005187988281</v>
      </c>
      <c r="I529">
        <v>15.46220874786377</v>
      </c>
      <c r="J529">
        <v>15.209168434143066</v>
      </c>
      <c r="K529">
        <v>14.637748718261719</v>
      </c>
      <c r="L529">
        <v>14.923779487609863</v>
      </c>
    </row>
    <row r="530" spans="1:12" x14ac:dyDescent="0.3">
      <c r="B530">
        <v>15.190981864929199</v>
      </c>
      <c r="C530">
        <v>15.221549987792969</v>
      </c>
      <c r="D530">
        <v>14.827488899230957</v>
      </c>
      <c r="E530">
        <v>14.286911964416504</v>
      </c>
      <c r="F530">
        <v>16.226224899291992</v>
      </c>
      <c r="G530">
        <v>14.81679630279541</v>
      </c>
      <c r="H530">
        <v>16.634721755981445</v>
      </c>
      <c r="I530">
        <v>15.385650634765625</v>
      </c>
      <c r="J530">
        <v>15.099787712097168</v>
      </c>
      <c r="K530">
        <v>14.703063011169434</v>
      </c>
      <c r="L530">
        <v>14.920803070068359</v>
      </c>
    </row>
    <row r="531" spans="1:12" x14ac:dyDescent="0.3">
      <c r="B531">
        <f>AVERAGE(B529:B530)</f>
        <v>15.206953048706055</v>
      </c>
      <c r="C531">
        <f t="shared" ref="C531:J531" si="169">AVERAGE(C529:C530)</f>
        <v>15.251899242401123</v>
      </c>
      <c r="D531">
        <f t="shared" si="169"/>
        <v>14.881577491760254</v>
      </c>
      <c r="E531">
        <f t="shared" si="169"/>
        <v>14.324806213378906</v>
      </c>
      <c r="F531">
        <f t="shared" si="169"/>
        <v>16.124090194702148</v>
      </c>
      <c r="G531">
        <f t="shared" si="169"/>
        <v>14.914174556732178</v>
      </c>
      <c r="H531">
        <f t="shared" si="169"/>
        <v>16.659863471984863</v>
      </c>
      <c r="I531">
        <f t="shared" si="169"/>
        <v>15.423929691314697</v>
      </c>
      <c r="J531">
        <f t="shared" si="169"/>
        <v>15.154478073120117</v>
      </c>
      <c r="K531">
        <f>AVERAGE(K529:K530)</f>
        <v>14.670405864715576</v>
      </c>
      <c r="L531">
        <f>AVERAGE(L529:L530)</f>
        <v>14.922291278839111</v>
      </c>
    </row>
    <row r="533" spans="1:12" x14ac:dyDescent="0.3">
      <c r="A533" t="s">
        <v>96</v>
      </c>
      <c r="B533">
        <v>34.516956329345703</v>
      </c>
      <c r="C533">
        <v>29.027000427246094</v>
      </c>
      <c r="D533">
        <v>29.800357818603516</v>
      </c>
      <c r="E533">
        <v>23.676033020019531</v>
      </c>
      <c r="F533">
        <v>35.421451568603516</v>
      </c>
      <c r="G533">
        <v>25.749284744262695</v>
      </c>
      <c r="I533">
        <v>24.556272506713867</v>
      </c>
      <c r="J533">
        <v>29.146568298339844</v>
      </c>
      <c r="L533">
        <v>34.579071044921875</v>
      </c>
    </row>
    <row r="534" spans="1:12" x14ac:dyDescent="0.3">
      <c r="E534">
        <v>27.761066436767578</v>
      </c>
      <c r="F534">
        <v>36.081264495849609</v>
      </c>
      <c r="H534">
        <v>35.293159484863281</v>
      </c>
      <c r="I534">
        <v>25.874792098999023</v>
      </c>
      <c r="K534">
        <v>35.674140930175781</v>
      </c>
    </row>
    <row r="535" spans="1:12" x14ac:dyDescent="0.3">
      <c r="B535">
        <v>39.900531768798828</v>
      </c>
      <c r="C535">
        <v>28.285161972045898</v>
      </c>
      <c r="D535">
        <v>30.741157531738281</v>
      </c>
      <c r="E535">
        <v>25.734827041625977</v>
      </c>
      <c r="G535">
        <v>27.182844161987305</v>
      </c>
      <c r="I535">
        <v>27.999101638793945</v>
      </c>
      <c r="J535">
        <v>28.999040603637695</v>
      </c>
    </row>
    <row r="536" spans="1:12" x14ac:dyDescent="0.3">
      <c r="B536">
        <f>AVERAGE(B533:B535)</f>
        <v>37.208744049072266</v>
      </c>
      <c r="C536">
        <f t="shared" ref="C536:J536" si="170">AVERAGE(C533:C535)</f>
        <v>28.656081199645996</v>
      </c>
      <c r="D536">
        <f t="shared" si="170"/>
        <v>30.270757675170898</v>
      </c>
      <c r="E536">
        <f t="shared" si="170"/>
        <v>25.723975499471027</v>
      </c>
      <c r="F536">
        <f t="shared" si="170"/>
        <v>35.751358032226563</v>
      </c>
      <c r="G536">
        <f t="shared" si="170"/>
        <v>26.466064453125</v>
      </c>
      <c r="H536">
        <f t="shared" si="170"/>
        <v>35.293159484863281</v>
      </c>
      <c r="I536">
        <f t="shared" si="170"/>
        <v>26.143388748168945</v>
      </c>
      <c r="J536">
        <f t="shared" si="170"/>
        <v>29.07280445098877</v>
      </c>
      <c r="K536">
        <f>AVERAGE(K533:K535)</f>
        <v>35.674140930175781</v>
      </c>
      <c r="L536">
        <f>AVERAGE(L533:L535)</f>
        <v>34.579071044921875</v>
      </c>
    </row>
    <row r="537" spans="1:12" x14ac:dyDescent="0.3">
      <c r="A537" t="s">
        <v>137</v>
      </c>
      <c r="B537">
        <f>B536-B531</f>
        <v>22.001791000366211</v>
      </c>
      <c r="C537">
        <f t="shared" ref="C537:J537" si="171">C536-C531</f>
        <v>13.404181957244873</v>
      </c>
      <c r="D537">
        <f t="shared" si="171"/>
        <v>15.389180183410645</v>
      </c>
      <c r="E537">
        <f t="shared" si="171"/>
        <v>11.399169286092121</v>
      </c>
      <c r="F537">
        <f t="shared" si="171"/>
        <v>19.627267837524414</v>
      </c>
      <c r="G537">
        <f t="shared" si="171"/>
        <v>11.551889896392822</v>
      </c>
      <c r="H537">
        <f t="shared" si="171"/>
        <v>18.633296012878418</v>
      </c>
      <c r="I537">
        <f t="shared" si="171"/>
        <v>10.719459056854248</v>
      </c>
      <c r="J537">
        <f t="shared" si="171"/>
        <v>13.918326377868652</v>
      </c>
      <c r="K537">
        <f>K536-K531</f>
        <v>21.003735065460205</v>
      </c>
      <c r="L537">
        <f>L536-L531</f>
        <v>19.656779766082764</v>
      </c>
    </row>
    <row r="538" spans="1:12" x14ac:dyDescent="0.3">
      <c r="A538" t="s">
        <v>105</v>
      </c>
      <c r="B538">
        <f>B537-18.9076</f>
        <v>3.0941910003662123</v>
      </c>
      <c r="C538">
        <f t="shared" ref="C538:L538" si="172">C537-18.9076</f>
        <v>-5.5034180427551256</v>
      </c>
      <c r="D538">
        <f t="shared" si="172"/>
        <v>-3.5184198165893541</v>
      </c>
      <c r="E538">
        <f t="shared" si="172"/>
        <v>-7.5084307139078774</v>
      </c>
      <c r="F538">
        <f t="shared" si="172"/>
        <v>0.71966783752441543</v>
      </c>
      <c r="G538">
        <f t="shared" si="172"/>
        <v>-7.3557101036071764</v>
      </c>
      <c r="H538">
        <f t="shared" si="172"/>
        <v>-0.27430398712158066</v>
      </c>
      <c r="I538">
        <f t="shared" si="172"/>
        <v>-8.1881409431457506</v>
      </c>
      <c r="J538">
        <f t="shared" si="172"/>
        <v>-4.9892736221313463</v>
      </c>
      <c r="K538">
        <f t="shared" si="172"/>
        <v>2.0961350654602064</v>
      </c>
      <c r="L538">
        <f t="shared" si="172"/>
        <v>0.74917976608276504</v>
      </c>
    </row>
    <row r="539" spans="1:12" x14ac:dyDescent="0.3">
      <c r="A539" t="s">
        <v>15</v>
      </c>
      <c r="B539">
        <f>2^-B538</f>
        <v>0.11709967684668018</v>
      </c>
      <c r="C539">
        <f t="shared" ref="C539:J539" si="173">2^-C538</f>
        <v>45.362179163025495</v>
      </c>
      <c r="D539">
        <f t="shared" si="173"/>
        <v>11.459083977025879</v>
      </c>
      <c r="E539">
        <f t="shared" si="173"/>
        <v>182.08026016282258</v>
      </c>
      <c r="F539">
        <f t="shared" si="173"/>
        <v>0.60723723487695724</v>
      </c>
      <c r="G539">
        <f t="shared" si="173"/>
        <v>163.79075340908886</v>
      </c>
      <c r="H539">
        <f t="shared" si="173"/>
        <v>1.2094104812291244</v>
      </c>
      <c r="I539">
        <f t="shared" si="173"/>
        <v>291.65943665444433</v>
      </c>
      <c r="J539">
        <f t="shared" si="173"/>
        <v>31.76296359537119</v>
      </c>
      <c r="K539">
        <f>2^-K538</f>
        <v>0.23388397715809106</v>
      </c>
      <c r="L539">
        <f>2^-L538</f>
        <v>0.59494171120728778</v>
      </c>
    </row>
    <row r="541" spans="1:12" x14ac:dyDescent="0.3">
      <c r="A541" t="s">
        <v>139</v>
      </c>
      <c r="B541">
        <v>32.992321014404297</v>
      </c>
      <c r="C541">
        <v>34.665187835693359</v>
      </c>
      <c r="D541">
        <v>31.740457534790039</v>
      </c>
      <c r="E541">
        <v>32.152095794677734</v>
      </c>
      <c r="F541">
        <v>33.182682037353516</v>
      </c>
      <c r="G541">
        <v>32.616493225097656</v>
      </c>
      <c r="H541">
        <v>31.704656600952148</v>
      </c>
      <c r="I541">
        <v>31.493066787719727</v>
      </c>
      <c r="J541">
        <v>32.39874267578125</v>
      </c>
      <c r="K541">
        <v>30.159807205200195</v>
      </c>
      <c r="L541">
        <v>34.475101470947266</v>
      </c>
    </row>
    <row r="542" spans="1:12" x14ac:dyDescent="0.3">
      <c r="B542">
        <v>32.591831207275391</v>
      </c>
      <c r="C542">
        <v>33.322776794433594</v>
      </c>
      <c r="D542">
        <v>31.470541000366211</v>
      </c>
      <c r="E542">
        <v>31.882162094116211</v>
      </c>
      <c r="F542">
        <v>32.619331359863281</v>
      </c>
      <c r="G542">
        <v>32.323078155517578</v>
      </c>
      <c r="H542">
        <v>31.56657600402832</v>
      </c>
      <c r="I542">
        <v>32.745338439941406</v>
      </c>
      <c r="J542">
        <v>33.488636016845703</v>
      </c>
      <c r="K542">
        <v>33.91937255859375</v>
      </c>
      <c r="L542">
        <v>31.413679122924805</v>
      </c>
    </row>
    <row r="543" spans="1:12" x14ac:dyDescent="0.3">
      <c r="B543">
        <v>31.718486785888672</v>
      </c>
      <c r="C543">
        <v>35.189601898193359</v>
      </c>
      <c r="D543">
        <v>31.159160614013672</v>
      </c>
      <c r="E543">
        <v>32.072635650634766</v>
      </c>
      <c r="F543" t="s">
        <v>128</v>
      </c>
      <c r="G543">
        <v>31.689939498901367</v>
      </c>
      <c r="H543">
        <v>31.571126937866211</v>
      </c>
      <c r="I543">
        <v>31.270467758178711</v>
      </c>
      <c r="J543">
        <v>33.834892272949219</v>
      </c>
      <c r="K543">
        <v>29.231382369995117</v>
      </c>
      <c r="L543">
        <v>31.325109481811523</v>
      </c>
    </row>
    <row r="544" spans="1:12" x14ac:dyDescent="0.3">
      <c r="B544">
        <f>AVERAGE(B541:B543)</f>
        <v>32.434213002522789</v>
      </c>
      <c r="C544">
        <f t="shared" ref="C544:L544" si="174">AVERAGE(C541:C543)</f>
        <v>34.392522176106773</v>
      </c>
      <c r="D544">
        <f t="shared" si="174"/>
        <v>31.456719716389973</v>
      </c>
      <c r="E544">
        <f t="shared" si="174"/>
        <v>32.03563117980957</v>
      </c>
      <c r="F544">
        <f t="shared" si="174"/>
        <v>32.901006698608398</v>
      </c>
      <c r="G544">
        <f t="shared" si="174"/>
        <v>32.209836959838867</v>
      </c>
      <c r="H544">
        <f t="shared" si="174"/>
        <v>31.614119847615559</v>
      </c>
      <c r="I544">
        <f t="shared" si="174"/>
        <v>31.836290995279949</v>
      </c>
      <c r="J544">
        <f t="shared" si="174"/>
        <v>33.240756988525391</v>
      </c>
      <c r="K544">
        <f t="shared" si="174"/>
        <v>31.10352071126302</v>
      </c>
      <c r="L544">
        <f t="shared" si="174"/>
        <v>32.404630025227867</v>
      </c>
    </row>
    <row r="546" spans="1:17" x14ac:dyDescent="0.3">
      <c r="A546" t="s">
        <v>140</v>
      </c>
      <c r="B546">
        <f>B544-B531</f>
        <v>17.227259953816734</v>
      </c>
      <c r="C546">
        <f t="shared" ref="C546:J546" si="175">C544-C531</f>
        <v>19.14062293370565</v>
      </c>
      <c r="D546">
        <f t="shared" si="175"/>
        <v>16.575142224629719</v>
      </c>
      <c r="E546">
        <f t="shared" si="175"/>
        <v>17.710824966430664</v>
      </c>
      <c r="F546">
        <f t="shared" si="175"/>
        <v>16.77691650390625</v>
      </c>
      <c r="G546">
        <f t="shared" si="175"/>
        <v>17.295662403106689</v>
      </c>
      <c r="H546">
        <f t="shared" si="175"/>
        <v>14.954256375630695</v>
      </c>
      <c r="I546">
        <f t="shared" si="175"/>
        <v>16.412361303965252</v>
      </c>
      <c r="J546">
        <f t="shared" si="175"/>
        <v>18.086278915405273</v>
      </c>
      <c r="K546">
        <f>K544-K531</f>
        <v>16.433114846547443</v>
      </c>
      <c r="L546">
        <f>L544-L531</f>
        <v>17.482338746388756</v>
      </c>
    </row>
    <row r="547" spans="1:17" x14ac:dyDescent="0.3">
      <c r="B547">
        <f>AVERAGE(B546:C546)</f>
        <v>18.183941443761192</v>
      </c>
    </row>
    <row r="548" spans="1:17" x14ac:dyDescent="0.3">
      <c r="B548">
        <f>B546-18.18394</f>
        <v>-0.95668004618326563</v>
      </c>
      <c r="C548">
        <f t="shared" ref="C548:L548" si="176">C546-18.18394</f>
        <v>0.95668293370565038</v>
      </c>
      <c r="D548">
        <f t="shared" si="176"/>
        <v>-1.6087977753702809</v>
      </c>
      <c r="E548">
        <f t="shared" si="176"/>
        <v>-0.47311503356933571</v>
      </c>
      <c r="F548">
        <f t="shared" si="176"/>
        <v>-1.4070234960937498</v>
      </c>
      <c r="G548">
        <f t="shared" si="176"/>
        <v>-0.88827759689331032</v>
      </c>
      <c r="H548">
        <f t="shared" si="176"/>
        <v>-3.2296836243693043</v>
      </c>
      <c r="I548">
        <f t="shared" si="176"/>
        <v>-1.7715786960347479</v>
      </c>
      <c r="J548">
        <f t="shared" si="176"/>
        <v>-9.7661084594726333E-2</v>
      </c>
      <c r="K548">
        <f t="shared" si="176"/>
        <v>-1.7508251534525563</v>
      </c>
      <c r="L548">
        <f t="shared" si="176"/>
        <v>-0.70160125361124415</v>
      </c>
    </row>
    <row r="549" spans="1:17" x14ac:dyDescent="0.3">
      <c r="B549">
        <f>2^-B548</f>
        <v>1.9408384621894588</v>
      </c>
      <c r="C549">
        <f t="shared" ref="C549:K549" si="177">2^-C548</f>
        <v>0.51524020056563902</v>
      </c>
      <c r="D549">
        <f t="shared" si="177"/>
        <v>3.0499757570789394</v>
      </c>
      <c r="E549">
        <f t="shared" si="177"/>
        <v>1.3881033952970057</v>
      </c>
      <c r="F549">
        <f t="shared" si="177"/>
        <v>2.6518947096688508</v>
      </c>
      <c r="G549">
        <f t="shared" si="177"/>
        <v>1.8509649761717391</v>
      </c>
      <c r="H549">
        <f t="shared" si="177"/>
        <v>9.3806222458842381</v>
      </c>
      <c r="I549">
        <f t="shared" si="177"/>
        <v>3.4142736564647369</v>
      </c>
      <c r="J549">
        <f t="shared" si="177"/>
        <v>1.070037297600924</v>
      </c>
      <c r="K549">
        <f t="shared" si="177"/>
        <v>3.365510023485065</v>
      </c>
      <c r="L549">
        <f>2^-L548</f>
        <v>1.6263088387460933</v>
      </c>
    </row>
    <row r="551" spans="1:17" x14ac:dyDescent="0.3">
      <c r="A551" t="s">
        <v>150</v>
      </c>
      <c r="B551" t="s">
        <v>115</v>
      </c>
      <c r="C551" t="s">
        <v>116</v>
      </c>
      <c r="D551" t="s">
        <v>73</v>
      </c>
      <c r="E551" t="s">
        <v>74</v>
      </c>
      <c r="F551" t="s">
        <v>77</v>
      </c>
      <c r="G551" t="s">
        <v>78</v>
      </c>
      <c r="H551" t="s">
        <v>79</v>
      </c>
      <c r="I551" t="s">
        <v>80</v>
      </c>
      <c r="J551" t="s">
        <v>142</v>
      </c>
      <c r="K551" t="s">
        <v>143</v>
      </c>
      <c r="L551" t="s">
        <v>144</v>
      </c>
      <c r="M551" t="s">
        <v>145</v>
      </c>
      <c r="N551" t="s">
        <v>146</v>
      </c>
      <c r="O551" t="s">
        <v>147</v>
      </c>
      <c r="P551" t="s">
        <v>148</v>
      </c>
      <c r="Q551" t="s">
        <v>149</v>
      </c>
    </row>
    <row r="552" spans="1:17" x14ac:dyDescent="0.3">
      <c r="B552">
        <v>12.779507637023926</v>
      </c>
      <c r="C552">
        <v>13.762075424194336</v>
      </c>
      <c r="D552">
        <v>13.169903755187988</v>
      </c>
      <c r="E552">
        <v>18.363739013671875</v>
      </c>
      <c r="F552">
        <v>19.730989456176758</v>
      </c>
      <c r="G552">
        <v>18.198925018310547</v>
      </c>
      <c r="H552">
        <v>13.47194766998291</v>
      </c>
      <c r="I552">
        <v>15.188055992126465</v>
      </c>
      <c r="J552">
        <v>15.827584266662598</v>
      </c>
      <c r="K552">
        <v>15.364994049072266</v>
      </c>
      <c r="L552">
        <v>14.59587574005127</v>
      </c>
      <c r="M552">
        <v>14.978402137756348</v>
      </c>
      <c r="N552">
        <v>15.892457008361816</v>
      </c>
      <c r="O552">
        <v>18.984767913818359</v>
      </c>
      <c r="P552">
        <v>15.135180473327637</v>
      </c>
      <c r="Q552">
        <v>15.920268058776855</v>
      </c>
    </row>
    <row r="553" spans="1:17" x14ac:dyDescent="0.3">
      <c r="B553">
        <v>13.064970016479492</v>
      </c>
      <c r="C553">
        <v>12.430483818054199</v>
      </c>
      <c r="D553">
        <v>12.896849632263184</v>
      </c>
      <c r="E553">
        <v>17.802757263183594</v>
      </c>
      <c r="F553">
        <v>19.59173583984375</v>
      </c>
      <c r="G553">
        <v>17.994497299194336</v>
      </c>
      <c r="H553">
        <v>12.574472427368164</v>
      </c>
      <c r="I553">
        <v>14.769150733947754</v>
      </c>
      <c r="J553">
        <v>15.397256851196289</v>
      </c>
      <c r="K553">
        <v>14.908164978027344</v>
      </c>
      <c r="L553">
        <v>14.926764488220215</v>
      </c>
      <c r="M553">
        <v>14.809264183044434</v>
      </c>
      <c r="N553">
        <v>15.32016658782959</v>
      </c>
      <c r="O553">
        <v>18.209962844848633</v>
      </c>
      <c r="P553">
        <v>15.652597427368164</v>
      </c>
      <c r="Q553">
        <v>15.787788391113281</v>
      </c>
    </row>
    <row r="554" spans="1:17" x14ac:dyDescent="0.3">
      <c r="B554">
        <v>11.618351936340332</v>
      </c>
      <c r="C554">
        <v>12.850786209106445</v>
      </c>
      <c r="D554">
        <v>13.161735534667969</v>
      </c>
      <c r="E554">
        <v>17.992727279663086</v>
      </c>
      <c r="F554">
        <v>19.040519714355469</v>
      </c>
      <c r="G554">
        <v>17.278600692749023</v>
      </c>
      <c r="H554">
        <v>12.88653564453125</v>
      </c>
      <c r="I554">
        <v>15.935554504394531</v>
      </c>
      <c r="J554">
        <v>15.158084869384766</v>
      </c>
      <c r="K554">
        <v>15.112795829772949</v>
      </c>
      <c r="L554">
        <v>14.905002593994141</v>
      </c>
      <c r="M554">
        <v>15.16390323638916</v>
      </c>
      <c r="N554">
        <v>15.037049293518066</v>
      </c>
      <c r="O554">
        <v>18.360370635986328</v>
      </c>
      <c r="P554">
        <v>15.147969245910645</v>
      </c>
      <c r="Q554">
        <v>15.846640586853027</v>
      </c>
    </row>
    <row r="555" spans="1:17" x14ac:dyDescent="0.3">
      <c r="B555">
        <f>AVERAGE(B552:B554)</f>
        <v>12.48760986328125</v>
      </c>
      <c r="C555">
        <f t="shared" ref="C555:Q555" si="178">AVERAGE(C552:C554)</f>
        <v>13.014448483784994</v>
      </c>
      <c r="D555">
        <f t="shared" si="178"/>
        <v>13.076162974039713</v>
      </c>
      <c r="E555">
        <f t="shared" si="178"/>
        <v>18.053074518839519</v>
      </c>
      <c r="F555">
        <f t="shared" si="178"/>
        <v>19.45441500345866</v>
      </c>
      <c r="G555">
        <f t="shared" si="178"/>
        <v>17.824007670084637</v>
      </c>
      <c r="H555">
        <f t="shared" si="178"/>
        <v>12.977651913960775</v>
      </c>
      <c r="I555">
        <f t="shared" si="178"/>
        <v>15.297587076822916</v>
      </c>
      <c r="J555">
        <f t="shared" si="178"/>
        <v>15.460975329081217</v>
      </c>
      <c r="K555">
        <f t="shared" si="178"/>
        <v>15.12865161895752</v>
      </c>
      <c r="L555">
        <f t="shared" si="178"/>
        <v>14.809214274088541</v>
      </c>
      <c r="M555">
        <f t="shared" si="178"/>
        <v>14.983856519063314</v>
      </c>
      <c r="N555">
        <f t="shared" si="178"/>
        <v>15.416557629903158</v>
      </c>
      <c r="O555">
        <f t="shared" si="178"/>
        <v>18.518367131551106</v>
      </c>
      <c r="P555">
        <f t="shared" si="178"/>
        <v>15.311915715535482</v>
      </c>
      <c r="Q555">
        <f t="shared" si="178"/>
        <v>15.851565678914389</v>
      </c>
    </row>
    <row r="560" spans="1:17" x14ac:dyDescent="0.3">
      <c r="B560" t="s">
        <v>115</v>
      </c>
      <c r="C560" t="s">
        <v>116</v>
      </c>
      <c r="D560" t="s">
        <v>73</v>
      </c>
      <c r="E560" t="s">
        <v>74</v>
      </c>
      <c r="F560" t="s">
        <v>77</v>
      </c>
      <c r="G560" t="s">
        <v>78</v>
      </c>
      <c r="H560" t="s">
        <v>79</v>
      </c>
      <c r="I560" t="s">
        <v>80</v>
      </c>
      <c r="J560" t="s">
        <v>142</v>
      </c>
      <c r="K560" t="s">
        <v>143</v>
      </c>
      <c r="L560" t="s">
        <v>144</v>
      </c>
      <c r="M560" t="s">
        <v>145</v>
      </c>
      <c r="N560" t="s">
        <v>146</v>
      </c>
      <c r="O560" t="s">
        <v>147</v>
      </c>
      <c r="P560" t="s">
        <v>148</v>
      </c>
      <c r="Q560" t="s">
        <v>149</v>
      </c>
    </row>
    <row r="561" spans="1:17" x14ac:dyDescent="0.3">
      <c r="A561" t="s">
        <v>141</v>
      </c>
      <c r="B561">
        <v>20.926311492919922</v>
      </c>
      <c r="C561">
        <v>21.290010452270508</v>
      </c>
      <c r="D561">
        <v>20.507900238037109</v>
      </c>
      <c r="E561">
        <v>25.983861923217773</v>
      </c>
      <c r="F561">
        <v>26.689502716064453</v>
      </c>
      <c r="G561">
        <v>25.943435668945313</v>
      </c>
      <c r="H561">
        <v>20.982318878173828</v>
      </c>
      <c r="I561">
        <v>18.921180725097656</v>
      </c>
      <c r="J561">
        <v>22.719602584838867</v>
      </c>
      <c r="K561">
        <v>20.714038848876953</v>
      </c>
      <c r="L561">
        <v>18.921180725097656</v>
      </c>
      <c r="M561">
        <v>20.065769195556641</v>
      </c>
      <c r="N561">
        <v>21.903026580810547</v>
      </c>
      <c r="O561">
        <v>23.705291748046875</v>
      </c>
      <c r="P561">
        <v>20.541315078735352</v>
      </c>
      <c r="Q561">
        <v>20.710821151733398</v>
      </c>
    </row>
    <row r="562" spans="1:17" x14ac:dyDescent="0.3">
      <c r="B562">
        <v>20.36396598815918</v>
      </c>
      <c r="C562">
        <v>20.732534408569336</v>
      </c>
      <c r="D562">
        <v>20.452142715454102</v>
      </c>
      <c r="E562">
        <v>25.15947151184082</v>
      </c>
      <c r="F562">
        <v>26.19819450378418</v>
      </c>
      <c r="G562">
        <v>25.920576095581055</v>
      </c>
      <c r="H562">
        <v>21.031963348388672</v>
      </c>
      <c r="I562">
        <v>18.617547988891602</v>
      </c>
      <c r="J562">
        <v>19.93504524230957</v>
      </c>
      <c r="K562">
        <v>19.441120147705078</v>
      </c>
      <c r="L562">
        <v>18.617547988891602</v>
      </c>
      <c r="M562">
        <v>21.261682510375977</v>
      </c>
      <c r="N562">
        <v>21.593204498291016</v>
      </c>
      <c r="O562">
        <v>23.611591339111328</v>
      </c>
      <c r="P562">
        <v>21.920246124267578</v>
      </c>
      <c r="Q562">
        <v>21.314132690429688</v>
      </c>
    </row>
    <row r="563" spans="1:17" x14ac:dyDescent="0.3">
      <c r="B563">
        <v>20.733009338378906</v>
      </c>
      <c r="C563">
        <v>20.390605926513672</v>
      </c>
      <c r="D563">
        <v>20.560176849365234</v>
      </c>
      <c r="E563">
        <v>26.028604507446289</v>
      </c>
      <c r="F563">
        <v>25.801933288574219</v>
      </c>
      <c r="G563">
        <v>25.875532150268555</v>
      </c>
      <c r="H563">
        <v>21.018028259277344</v>
      </c>
      <c r="I563">
        <v>18.745285034179688</v>
      </c>
      <c r="J563">
        <v>21.768495559692383</v>
      </c>
      <c r="K563">
        <v>19.40655517578125</v>
      </c>
      <c r="L563">
        <v>18.745285034179688</v>
      </c>
      <c r="M563">
        <v>20.219644546508789</v>
      </c>
      <c r="N563">
        <v>20.131916046142578</v>
      </c>
      <c r="O563">
        <v>23.248836517333984</v>
      </c>
      <c r="P563">
        <v>19.8111572265625</v>
      </c>
      <c r="Q563">
        <v>21.497961044311523</v>
      </c>
    </row>
    <row r="564" spans="1:17" x14ac:dyDescent="0.3">
      <c r="B564">
        <f>AVERAGE(B561:B563)</f>
        <v>20.674428939819336</v>
      </c>
      <c r="C564">
        <f t="shared" ref="C564:Q564" si="179">AVERAGE(C561:C563)</f>
        <v>20.804383595784504</v>
      </c>
      <c r="D564">
        <f t="shared" si="179"/>
        <v>20.506739934285481</v>
      </c>
      <c r="E564">
        <f t="shared" si="179"/>
        <v>25.723979314168293</v>
      </c>
      <c r="F564">
        <f t="shared" si="179"/>
        <v>26.229876836140949</v>
      </c>
      <c r="G564">
        <f t="shared" si="179"/>
        <v>25.913181304931641</v>
      </c>
      <c r="H564">
        <f t="shared" si="179"/>
        <v>21.010770161946613</v>
      </c>
      <c r="I564">
        <f t="shared" si="179"/>
        <v>18.761337916056316</v>
      </c>
      <c r="J564">
        <f t="shared" si="179"/>
        <v>21.474381128946941</v>
      </c>
      <c r="K564">
        <f t="shared" si="179"/>
        <v>19.853904724121094</v>
      </c>
      <c r="L564">
        <f t="shared" si="179"/>
        <v>18.761337916056316</v>
      </c>
      <c r="M564">
        <f t="shared" si="179"/>
        <v>20.515698750813801</v>
      </c>
      <c r="N564">
        <f t="shared" si="179"/>
        <v>21.209382375081379</v>
      </c>
      <c r="O564">
        <f t="shared" si="179"/>
        <v>23.52190653483073</v>
      </c>
      <c r="P564">
        <f t="shared" si="179"/>
        <v>20.757572809855144</v>
      </c>
      <c r="Q564">
        <f t="shared" si="179"/>
        <v>21.174304962158203</v>
      </c>
    </row>
    <row r="565" spans="1:17" x14ac:dyDescent="0.3">
      <c r="A565" t="s">
        <v>129</v>
      </c>
      <c r="B565">
        <f>B564-B555</f>
        <v>8.1868190765380859</v>
      </c>
      <c r="C565">
        <f t="shared" ref="C565:Q565" si="180">C564-C555</f>
        <v>7.7899351119995099</v>
      </c>
      <c r="D565">
        <f t="shared" si="180"/>
        <v>7.4305769602457676</v>
      </c>
      <c r="E565">
        <f t="shared" si="180"/>
        <v>7.6709047953287737</v>
      </c>
      <c r="F565">
        <f t="shared" si="180"/>
        <v>6.7754618326822893</v>
      </c>
      <c r="G565">
        <f t="shared" si="180"/>
        <v>8.089173634847004</v>
      </c>
      <c r="H565">
        <f t="shared" si="180"/>
        <v>8.0331182479858381</v>
      </c>
      <c r="I565">
        <f t="shared" si="180"/>
        <v>3.4637508392334002</v>
      </c>
      <c r="J565">
        <f t="shared" si="180"/>
        <v>6.0134057998657244</v>
      </c>
      <c r="K565">
        <f t="shared" si="180"/>
        <v>4.7252531051635742</v>
      </c>
      <c r="L565">
        <f t="shared" si="180"/>
        <v>3.9521236419677752</v>
      </c>
      <c r="M565">
        <f t="shared" si="180"/>
        <v>5.5318422317504865</v>
      </c>
      <c r="N565">
        <f t="shared" si="180"/>
        <v>5.7928247451782209</v>
      </c>
      <c r="O565">
        <f t="shared" si="180"/>
        <v>5.0035394032796248</v>
      </c>
      <c r="P565">
        <f t="shared" si="180"/>
        <v>5.4456570943196621</v>
      </c>
      <c r="Q565">
        <f t="shared" si="180"/>
        <v>5.3227392832438145</v>
      </c>
    </row>
    <row r="566" spans="1:17" x14ac:dyDescent="0.3">
      <c r="A566" t="s">
        <v>111</v>
      </c>
      <c r="B566">
        <f>AVERAGE(B565:C565)</f>
        <v>7.9883770942687979</v>
      </c>
    </row>
    <row r="567" spans="1:17" x14ac:dyDescent="0.3">
      <c r="A567" t="s">
        <v>95</v>
      </c>
      <c r="B567">
        <f>B565-7.98837</f>
        <v>0.19844907653808619</v>
      </c>
      <c r="C567">
        <f t="shared" ref="C567:Q567" si="181">C565-7.98837</f>
        <v>-0.19843488800048981</v>
      </c>
      <c r="D567">
        <f t="shared" si="181"/>
        <v>-0.55779303975423211</v>
      </c>
      <c r="E567">
        <f t="shared" si="181"/>
        <v>-0.31746520467122608</v>
      </c>
      <c r="F567">
        <f t="shared" si="181"/>
        <v>-1.2129081673177105</v>
      </c>
      <c r="G567">
        <f t="shared" si="181"/>
        <v>0.10080363484700428</v>
      </c>
      <c r="H567">
        <f t="shared" si="181"/>
        <v>4.4748247985838319E-2</v>
      </c>
      <c r="I567">
        <f t="shared" si="181"/>
        <v>-4.5246191607665995</v>
      </c>
      <c r="J567">
        <f t="shared" si="181"/>
        <v>-1.9749642001342753</v>
      </c>
      <c r="K567">
        <f t="shared" si="181"/>
        <v>-3.2631168948364255</v>
      </c>
      <c r="L567">
        <f t="shared" si="181"/>
        <v>-4.0362463580322245</v>
      </c>
      <c r="M567">
        <f t="shared" si="181"/>
        <v>-2.4565277682495132</v>
      </c>
      <c r="N567">
        <f t="shared" si="181"/>
        <v>-2.1955452548217789</v>
      </c>
      <c r="O567">
        <f t="shared" si="181"/>
        <v>-2.984830596720375</v>
      </c>
      <c r="P567">
        <f t="shared" si="181"/>
        <v>-2.5427129056803377</v>
      </c>
      <c r="Q567">
        <f t="shared" si="181"/>
        <v>-2.6656307167561852</v>
      </c>
    </row>
    <row r="568" spans="1:17" x14ac:dyDescent="0.3">
      <c r="A568" t="s">
        <v>15</v>
      </c>
      <c r="B568">
        <f>2^-B567</f>
        <v>0.8714869242297133</v>
      </c>
      <c r="C568">
        <f t="shared" ref="C568:Q568" si="182">2^-C567</f>
        <v>1.1474528618859055</v>
      </c>
      <c r="D568">
        <f t="shared" si="182"/>
        <v>1.4720156806149256</v>
      </c>
      <c r="E568">
        <f t="shared" si="182"/>
        <v>1.2461391749805564</v>
      </c>
      <c r="F568">
        <f t="shared" si="182"/>
        <v>2.3180443473266132</v>
      </c>
      <c r="G568">
        <f t="shared" si="182"/>
        <v>0.93251340215394551</v>
      </c>
      <c r="H568">
        <f t="shared" si="182"/>
        <v>0.96945897392874059</v>
      </c>
      <c r="I568">
        <f t="shared" si="182"/>
        <v>23.016860541600657</v>
      </c>
      <c r="J568">
        <f t="shared" si="182"/>
        <v>3.9311848422856488</v>
      </c>
      <c r="K568">
        <f t="shared" si="182"/>
        <v>9.6005489150806866</v>
      </c>
      <c r="L568">
        <f t="shared" si="182"/>
        <v>16.407077278507842</v>
      </c>
      <c r="M568">
        <f t="shared" si="182"/>
        <v>5.4889407573319966</v>
      </c>
      <c r="N568">
        <f t="shared" si="182"/>
        <v>4.5806275260940206</v>
      </c>
      <c r="O568">
        <f t="shared" si="182"/>
        <v>7.9163236508945642</v>
      </c>
      <c r="P568">
        <f t="shared" si="182"/>
        <v>5.8268368077383261</v>
      </c>
      <c r="Q568">
        <f t="shared" si="182"/>
        <v>6.3450464110985267</v>
      </c>
    </row>
    <row r="570" spans="1:17" x14ac:dyDescent="0.3">
      <c r="A570" t="s">
        <v>151</v>
      </c>
      <c r="B570">
        <v>21.039865493774414</v>
      </c>
      <c r="C570">
        <v>19.813201904296875</v>
      </c>
      <c r="D570">
        <v>19.538455963134766</v>
      </c>
      <c r="E570">
        <v>27.40373420715332</v>
      </c>
      <c r="F570">
        <v>26.631324768066406</v>
      </c>
      <c r="G570">
        <v>25.526834487915039</v>
      </c>
      <c r="H570">
        <v>20.304086685180664</v>
      </c>
      <c r="I570">
        <v>23.38932991027832</v>
      </c>
      <c r="J570">
        <v>23.296586990356445</v>
      </c>
      <c r="K570">
        <v>20.596406936645508</v>
      </c>
      <c r="L570">
        <v>16.406467437744141</v>
      </c>
      <c r="M570">
        <v>18.228935241699219</v>
      </c>
      <c r="N570">
        <v>18.763038635253906</v>
      </c>
      <c r="O570">
        <v>23.983560562133789</v>
      </c>
      <c r="P570">
        <v>20.923927307128906</v>
      </c>
      <c r="Q570">
        <v>18.389713287353516</v>
      </c>
    </row>
    <row r="571" spans="1:17" x14ac:dyDescent="0.3">
      <c r="B571">
        <v>20.965398788452148</v>
      </c>
      <c r="C571">
        <v>18.962902069091797</v>
      </c>
      <c r="D571">
        <v>20.466075897216797</v>
      </c>
      <c r="E571">
        <v>26.449237823486328</v>
      </c>
      <c r="F571">
        <v>26.949281692504883</v>
      </c>
      <c r="G571">
        <v>24.864229202270508</v>
      </c>
      <c r="H571">
        <v>19.725580215454102</v>
      </c>
      <c r="I571">
        <v>23.584091186523438</v>
      </c>
      <c r="J571">
        <v>23.540367126464844</v>
      </c>
      <c r="K571">
        <v>21.261833190917969</v>
      </c>
      <c r="L571">
        <v>14.993677139282227</v>
      </c>
      <c r="M571">
        <v>20.321880340576172</v>
      </c>
      <c r="N571">
        <v>18.422124862670898</v>
      </c>
      <c r="O571">
        <v>23.424713134765625</v>
      </c>
      <c r="P571">
        <v>20.921316146850586</v>
      </c>
      <c r="Q571">
        <v>21.034950256347656</v>
      </c>
    </row>
    <row r="572" spans="1:17" x14ac:dyDescent="0.3">
      <c r="B572">
        <v>22.921567916870117</v>
      </c>
      <c r="C572">
        <v>19.877437591552734</v>
      </c>
      <c r="D572">
        <v>19.763835906982422</v>
      </c>
      <c r="E572">
        <v>26.80426025390625</v>
      </c>
      <c r="F572">
        <v>25.723495483398438</v>
      </c>
      <c r="G572">
        <v>24.01472282409668</v>
      </c>
      <c r="H572">
        <v>20.496038436889648</v>
      </c>
      <c r="I572">
        <v>23.736555099487305</v>
      </c>
      <c r="J572">
        <v>22.896268844604492</v>
      </c>
      <c r="M572">
        <v>20.705156326293945</v>
      </c>
      <c r="O572">
        <v>23.356012344360352</v>
      </c>
      <c r="P572">
        <v>19.595052719116211</v>
      </c>
      <c r="Q572">
        <v>19.698102951049805</v>
      </c>
    </row>
    <row r="573" spans="1:17" x14ac:dyDescent="0.3">
      <c r="B573">
        <f>AVERAGE(B570:B572)</f>
        <v>21.642277399698894</v>
      </c>
      <c r="C573">
        <f>AVERAGE(C570:C572)</f>
        <v>19.551180521647137</v>
      </c>
      <c r="D573">
        <f t="shared" ref="D573:I573" si="183">AVERAGE(D570:D572)</f>
        <v>19.922789255777996</v>
      </c>
      <c r="E573">
        <f t="shared" si="183"/>
        <v>26.885744094848633</v>
      </c>
      <c r="F573">
        <f t="shared" si="183"/>
        <v>26.43470064798991</v>
      </c>
      <c r="G573">
        <f t="shared" si="183"/>
        <v>24.801928838094074</v>
      </c>
      <c r="H573">
        <f t="shared" si="183"/>
        <v>20.175235112508137</v>
      </c>
      <c r="I573">
        <f t="shared" si="183"/>
        <v>23.569992065429688</v>
      </c>
      <c r="J573">
        <f>AVERAGE(J570:J572)</f>
        <v>23.244407653808594</v>
      </c>
      <c r="K573">
        <f t="shared" ref="K573:Q573" si="184">AVERAGE(K570:K572)</f>
        <v>20.929120063781738</v>
      </c>
      <c r="L573">
        <f t="shared" si="184"/>
        <v>15.700072288513184</v>
      </c>
      <c r="M573">
        <f t="shared" si="184"/>
        <v>19.751990636189777</v>
      </c>
      <c r="N573">
        <f t="shared" si="184"/>
        <v>18.592581748962402</v>
      </c>
      <c r="O573">
        <f t="shared" si="184"/>
        <v>23.58809534708659</v>
      </c>
      <c r="P573">
        <f t="shared" si="184"/>
        <v>20.480098724365234</v>
      </c>
      <c r="Q573">
        <f t="shared" si="184"/>
        <v>19.70758883158366</v>
      </c>
    </row>
    <row r="574" spans="1:17" x14ac:dyDescent="0.3">
      <c r="A574" t="s">
        <v>50</v>
      </c>
      <c r="B574">
        <f>B573-B555</f>
        <v>9.1546675364176444</v>
      </c>
      <c r="C574">
        <f t="shared" ref="C574:I574" si="185">C573-C555</f>
        <v>6.5367320378621425</v>
      </c>
      <c r="D574">
        <f t="shared" si="185"/>
        <v>6.846626281738283</v>
      </c>
      <c r="E574">
        <f t="shared" si="185"/>
        <v>8.8326695760091134</v>
      </c>
      <c r="F574">
        <f t="shared" si="185"/>
        <v>6.98028564453125</v>
      </c>
      <c r="G574">
        <f t="shared" si="185"/>
        <v>6.9779211680094377</v>
      </c>
      <c r="H574">
        <f t="shared" si="185"/>
        <v>7.1975831985473615</v>
      </c>
      <c r="I574">
        <f t="shared" si="185"/>
        <v>8.2724049886067714</v>
      </c>
      <c r="J574">
        <f t="shared" ref="J574" si="186">J573-J555</f>
        <v>7.7834323247273769</v>
      </c>
      <c r="K574">
        <f t="shared" ref="K574" si="187">K573-K555</f>
        <v>5.8004684448242188</v>
      </c>
      <c r="L574">
        <f t="shared" ref="L574" si="188">L573-L555</f>
        <v>0.89085801442464252</v>
      </c>
      <c r="M574">
        <f>M573-M555</f>
        <v>4.7681341171264631</v>
      </c>
      <c r="N574">
        <f t="shared" ref="N574" si="189">N573-N555</f>
        <v>3.1760241190592442</v>
      </c>
      <c r="O574">
        <f t="shared" ref="O574" si="190">O573-O555</f>
        <v>5.0697282155354841</v>
      </c>
      <c r="P574">
        <f t="shared" ref="P574" si="191">P573-P555</f>
        <v>5.168183008829752</v>
      </c>
      <c r="Q574">
        <f t="shared" ref="Q574" si="192">Q573-Q555</f>
        <v>3.8560231526692714</v>
      </c>
    </row>
    <row r="575" spans="1:17" x14ac:dyDescent="0.3">
      <c r="A575" t="s">
        <v>105</v>
      </c>
      <c r="B575">
        <f>AVERAGE(B574:C574)</f>
        <v>7.8456997871398935</v>
      </c>
    </row>
    <row r="576" spans="1:17" x14ac:dyDescent="0.3">
      <c r="B576">
        <f>B574-7.8457</f>
        <v>1.3089675364176445</v>
      </c>
      <c r="C576">
        <f t="shared" ref="C576:Q576" si="193">C574-7.8457</f>
        <v>-1.3089679621378574</v>
      </c>
      <c r="D576">
        <f t="shared" si="193"/>
        <v>-0.99907371826171687</v>
      </c>
      <c r="E576">
        <f t="shared" si="193"/>
        <v>0.9869695760091135</v>
      </c>
      <c r="F576">
        <f t="shared" si="193"/>
        <v>-0.8654143554687499</v>
      </c>
      <c r="G576">
        <f t="shared" si="193"/>
        <v>-0.86777883199056216</v>
      </c>
      <c r="H576">
        <f t="shared" si="193"/>
        <v>-0.64811680145263839</v>
      </c>
      <c r="I576">
        <f t="shared" si="193"/>
        <v>0.42670498860677153</v>
      </c>
      <c r="J576">
        <f t="shared" si="193"/>
        <v>-6.2267675272623002E-2</v>
      </c>
      <c r="K576">
        <f t="shared" si="193"/>
        <v>-2.0452315551757811</v>
      </c>
      <c r="L576">
        <f t="shared" si="193"/>
        <v>-6.9548419855753574</v>
      </c>
      <c r="M576">
        <f t="shared" si="193"/>
        <v>-3.0775658828735368</v>
      </c>
      <c r="N576">
        <f t="shared" si="193"/>
        <v>-4.6696758809407557</v>
      </c>
      <c r="O576">
        <f t="shared" si="193"/>
        <v>-2.7759717844645158</v>
      </c>
      <c r="P576">
        <f t="shared" si="193"/>
        <v>-2.6775169911702479</v>
      </c>
      <c r="Q576">
        <f t="shared" si="193"/>
        <v>-3.9896768473307285</v>
      </c>
    </row>
    <row r="577" spans="1:17" x14ac:dyDescent="0.3">
      <c r="B577">
        <f>2^-B576</f>
        <v>0.40360961919023081</v>
      </c>
      <c r="C577">
        <f t="shared" ref="C577:Q577" si="194">2^-C576</f>
        <v>2.4776423740671181</v>
      </c>
      <c r="D577">
        <f t="shared" si="194"/>
        <v>1.9987163129888574</v>
      </c>
      <c r="E577">
        <f t="shared" si="194"/>
        <v>0.50453645662808</v>
      </c>
      <c r="F577">
        <f t="shared" si="194"/>
        <v>1.8218628480478221</v>
      </c>
      <c r="G577">
        <f t="shared" si="194"/>
        <v>1.8248512023359529</v>
      </c>
      <c r="H577">
        <f t="shared" si="194"/>
        <v>1.5671212438352629</v>
      </c>
      <c r="I577">
        <f t="shared" si="194"/>
        <v>0.743958995097872</v>
      </c>
      <c r="J577">
        <f t="shared" si="194"/>
        <v>1.04410563109844</v>
      </c>
      <c r="K577">
        <f t="shared" si="194"/>
        <v>4.1273951184626778</v>
      </c>
      <c r="L577">
        <f t="shared" si="194"/>
        <v>124.05550836452078</v>
      </c>
      <c r="M577">
        <f t="shared" si="194"/>
        <v>8.4418891348203946</v>
      </c>
      <c r="N577">
        <f t="shared" si="194"/>
        <v>25.451448859001083</v>
      </c>
      <c r="O577">
        <f t="shared" si="194"/>
        <v>6.8493723183333595</v>
      </c>
      <c r="P577">
        <f t="shared" si="194"/>
        <v>6.3975387963438077</v>
      </c>
      <c r="Q577">
        <f t="shared" si="194"/>
        <v>15.885921203437521</v>
      </c>
    </row>
    <row r="580" spans="1:17" x14ac:dyDescent="0.3">
      <c r="B580" t="s">
        <v>115</v>
      </c>
      <c r="C580" t="s">
        <v>116</v>
      </c>
      <c r="D580" t="s">
        <v>73</v>
      </c>
      <c r="E580" t="s">
        <v>74</v>
      </c>
      <c r="F580" t="s">
        <v>77</v>
      </c>
      <c r="G580" t="s">
        <v>78</v>
      </c>
      <c r="H580" t="s">
        <v>79</v>
      </c>
      <c r="I580" t="s">
        <v>80</v>
      </c>
    </row>
    <row r="581" spans="1:17" x14ac:dyDescent="0.3">
      <c r="A581" t="s">
        <v>150</v>
      </c>
      <c r="B581">
        <v>16.286989212036133</v>
      </c>
      <c r="C581">
        <v>16.164993286132813</v>
      </c>
      <c r="D581">
        <v>16.694606781005859</v>
      </c>
      <c r="E581">
        <v>16.423826217651367</v>
      </c>
      <c r="F581">
        <v>16.936582565307617</v>
      </c>
      <c r="G581">
        <v>16.163166046142578</v>
      </c>
      <c r="H581">
        <v>16.808315277099609</v>
      </c>
      <c r="I581">
        <v>16.821468353271484</v>
      </c>
    </row>
    <row r="582" spans="1:17" x14ac:dyDescent="0.3">
      <c r="B582">
        <v>16.317741394042969</v>
      </c>
      <c r="C582">
        <v>16.232933044433594</v>
      </c>
      <c r="D582">
        <v>16.056150436401367</v>
      </c>
      <c r="E582">
        <v>16.39909553527832</v>
      </c>
      <c r="F582">
        <v>16.851669311523438</v>
      </c>
      <c r="G582">
        <v>16.418300628662109</v>
      </c>
      <c r="H582">
        <v>16.05152702331543</v>
      </c>
      <c r="I582">
        <v>16.467300415039063</v>
      </c>
    </row>
    <row r="583" spans="1:17" x14ac:dyDescent="0.3">
      <c r="B583">
        <v>16.337345123291016</v>
      </c>
      <c r="C583">
        <v>16.24244499206543</v>
      </c>
      <c r="D583">
        <v>16.155605316162109</v>
      </c>
      <c r="E583">
        <v>16.936098098754883</v>
      </c>
      <c r="F583">
        <v>16.823299407958984</v>
      </c>
      <c r="G583">
        <v>16.202444076538086</v>
      </c>
      <c r="H583">
        <v>16.476917266845703</v>
      </c>
      <c r="I583">
        <v>16.940620422363281</v>
      </c>
    </row>
    <row r="584" spans="1:17" x14ac:dyDescent="0.3">
      <c r="B584">
        <f>AVERAGE(B581:B583)</f>
        <v>16.314025243123371</v>
      </c>
      <c r="C584">
        <f t="shared" ref="C584:I584" si="195">AVERAGE(C581:C583)</f>
        <v>16.213457107543945</v>
      </c>
      <c r="D584">
        <f t="shared" si="195"/>
        <v>16.302120844523113</v>
      </c>
      <c r="E584">
        <f t="shared" si="195"/>
        <v>16.586339950561523</v>
      </c>
      <c r="F584">
        <f t="shared" si="195"/>
        <v>16.870517094930012</v>
      </c>
      <c r="G584">
        <f t="shared" si="195"/>
        <v>16.261303583780926</v>
      </c>
      <c r="H584">
        <f t="shared" si="195"/>
        <v>16.445586522420246</v>
      </c>
      <c r="I584">
        <f t="shared" si="195"/>
        <v>16.743129730224609</v>
      </c>
    </row>
    <row r="586" spans="1:17" x14ac:dyDescent="0.3">
      <c r="A586" t="s">
        <v>152</v>
      </c>
      <c r="B586">
        <v>30.789478302001953</v>
      </c>
      <c r="C586">
        <v>29.034946441650391</v>
      </c>
      <c r="D586">
        <v>27.456840515136701</v>
      </c>
      <c r="E586">
        <v>26.510149002075099</v>
      </c>
      <c r="F586">
        <v>32.869239807128906</v>
      </c>
      <c r="G586">
        <v>33.550922393798828</v>
      </c>
      <c r="H586">
        <v>30.397373199462798</v>
      </c>
      <c r="I586">
        <v>29.911067962646399</v>
      </c>
    </row>
    <row r="587" spans="1:17" x14ac:dyDescent="0.3">
      <c r="B587">
        <v>30.887542724609375</v>
      </c>
      <c r="C587">
        <v>28.592096328735352</v>
      </c>
      <c r="D587">
        <v>24.940170288085898</v>
      </c>
      <c r="E587">
        <v>24.9867439270019</v>
      </c>
      <c r="F587">
        <v>33.312351226806641</v>
      </c>
      <c r="G587">
        <v>33.355472564697266</v>
      </c>
      <c r="H587">
        <v>26.9723587036132</v>
      </c>
      <c r="I587">
        <v>27.385627746581999</v>
      </c>
    </row>
    <row r="588" spans="1:17" x14ac:dyDescent="0.3">
      <c r="B588">
        <v>30.322824478149414</v>
      </c>
      <c r="C588">
        <v>28.966337203979492</v>
      </c>
      <c r="D588">
        <v>25.750343322753899</v>
      </c>
      <c r="E588">
        <v>26.101516723632798</v>
      </c>
      <c r="F588">
        <v>32.226978302001953</v>
      </c>
      <c r="G588">
        <v>33.431118011474609</v>
      </c>
      <c r="H588">
        <v>23.570995330810501</v>
      </c>
      <c r="I588">
        <v>24.0076370239257</v>
      </c>
    </row>
    <row r="589" spans="1:17" x14ac:dyDescent="0.3">
      <c r="B589">
        <f>AVERAGE(B586:B588)</f>
        <v>30.666615168253582</v>
      </c>
      <c r="C589">
        <f t="shared" ref="C589:I589" si="196">AVERAGE(C586:C588)</f>
        <v>28.864459991455078</v>
      </c>
      <c r="D589">
        <f t="shared" si="196"/>
        <v>26.04911804199217</v>
      </c>
      <c r="E589">
        <f t="shared" si="196"/>
        <v>25.866136550903263</v>
      </c>
      <c r="F589">
        <f t="shared" si="196"/>
        <v>32.8028564453125</v>
      </c>
      <c r="G589">
        <f t="shared" si="196"/>
        <v>33.445837656656899</v>
      </c>
      <c r="H589">
        <f t="shared" si="196"/>
        <v>26.980242411295503</v>
      </c>
      <c r="I589">
        <f t="shared" si="196"/>
        <v>27.101444244384698</v>
      </c>
    </row>
    <row r="590" spans="1:17" x14ac:dyDescent="0.3">
      <c r="A590" t="s">
        <v>50</v>
      </c>
      <c r="B590">
        <f>B589-B584</f>
        <v>14.352589925130211</v>
      </c>
      <c r="C590">
        <f t="shared" ref="C590:I590" si="197">C589-C584</f>
        <v>12.651002883911133</v>
      </c>
      <c r="D590">
        <f t="shared" si="197"/>
        <v>9.7469971974690566</v>
      </c>
      <c r="E590">
        <f t="shared" si="197"/>
        <v>9.27979660034174</v>
      </c>
      <c r="F590">
        <f t="shared" si="197"/>
        <v>15.932339350382488</v>
      </c>
      <c r="G590">
        <f t="shared" si="197"/>
        <v>17.184534072875973</v>
      </c>
      <c r="H590">
        <f t="shared" si="197"/>
        <v>10.534655888875257</v>
      </c>
      <c r="I590">
        <f t="shared" si="197"/>
        <v>10.358314514160089</v>
      </c>
    </row>
    <row r="591" spans="1:17" x14ac:dyDescent="0.3">
      <c r="A591" t="s">
        <v>111</v>
      </c>
      <c r="B591">
        <f>AVERAGE(B590:C590)</f>
        <v>13.501796404520672</v>
      </c>
    </row>
    <row r="592" spans="1:17" x14ac:dyDescent="0.3">
      <c r="A592" t="s">
        <v>153</v>
      </c>
      <c r="B592">
        <f>B590-13.5018</f>
        <v>0.85078992513021134</v>
      </c>
      <c r="C592">
        <f t="shared" ref="C592:I592" si="198">C590-13.5018</f>
        <v>-0.85079711608886655</v>
      </c>
      <c r="D592">
        <f t="shared" si="198"/>
        <v>-3.7548028025309428</v>
      </c>
      <c r="E592">
        <f t="shared" si="198"/>
        <v>-4.2220033996582593</v>
      </c>
      <c r="F592">
        <f t="shared" si="198"/>
        <v>2.4305393503824888</v>
      </c>
      <c r="G592">
        <f t="shared" si="198"/>
        <v>3.6827340728759737</v>
      </c>
      <c r="H592">
        <f t="shared" si="198"/>
        <v>-2.9671441111247425</v>
      </c>
      <c r="I592">
        <f t="shared" si="198"/>
        <v>-3.1434854858399106</v>
      </c>
    </row>
    <row r="593" spans="1:9" x14ac:dyDescent="0.3">
      <c r="A593">
        <v>2</v>
      </c>
      <c r="B593">
        <f>2^-B592</f>
        <v>0.55448105546454951</v>
      </c>
      <c r="C593">
        <f t="shared" ref="C593:I593" si="199">2^-C592</f>
        <v>1.8034971159967328</v>
      </c>
      <c r="D593">
        <f t="shared" si="199"/>
        <v>13.499207447560353</v>
      </c>
      <c r="E593">
        <f t="shared" si="199"/>
        <v>18.661633892023477</v>
      </c>
      <c r="F593">
        <f t="shared" si="199"/>
        <v>0.18549608580153493</v>
      </c>
      <c r="G593">
        <f t="shared" si="199"/>
        <v>7.7872941207563787E-2</v>
      </c>
      <c r="H593">
        <f t="shared" si="199"/>
        <v>7.8198672205296926</v>
      </c>
      <c r="I593">
        <f t="shared" si="199"/>
        <v>8.8365638969035718</v>
      </c>
    </row>
    <row r="596" spans="1:9" x14ac:dyDescent="0.3">
      <c r="B596" t="s">
        <v>115</v>
      </c>
      <c r="C596" t="s">
        <v>116</v>
      </c>
      <c r="D596" t="s">
        <v>73</v>
      </c>
      <c r="E596" t="s">
        <v>74</v>
      </c>
      <c r="F596" t="s">
        <v>77</v>
      </c>
      <c r="G596" t="s">
        <v>78</v>
      </c>
      <c r="H596" t="s">
        <v>79</v>
      </c>
      <c r="I596" t="s">
        <v>80</v>
      </c>
    </row>
    <row r="597" spans="1:9" x14ac:dyDescent="0.3">
      <c r="A597" t="s">
        <v>154</v>
      </c>
      <c r="B597">
        <v>22.494449615478516</v>
      </c>
      <c r="C597">
        <v>22.290571212768555</v>
      </c>
      <c r="D597">
        <v>18.427667617797798</v>
      </c>
      <c r="E597">
        <v>18.5286254882812</v>
      </c>
      <c r="F597">
        <v>22.920036315917969</v>
      </c>
      <c r="G597">
        <v>22.569072723388672</v>
      </c>
      <c r="H597">
        <v>18.381353378295799</v>
      </c>
      <c r="I597">
        <v>19.929494857788001</v>
      </c>
    </row>
    <row r="598" spans="1:9" x14ac:dyDescent="0.3">
      <c r="B598">
        <v>22.528774261474609</v>
      </c>
      <c r="C598">
        <v>22.282794952392578</v>
      </c>
      <c r="D598">
        <v>18.467798233032202</v>
      </c>
      <c r="E598">
        <v>18.413372039794901</v>
      </c>
      <c r="F598">
        <v>22.835744857788086</v>
      </c>
      <c r="G598">
        <v>22.771034240722656</v>
      </c>
      <c r="H598">
        <v>20.216842651367099</v>
      </c>
      <c r="I598">
        <v>19.8903903961181</v>
      </c>
    </row>
    <row r="599" spans="1:9" x14ac:dyDescent="0.3">
      <c r="B599">
        <v>22.718908309936523</v>
      </c>
      <c r="C599">
        <v>22.145666122436523</v>
      </c>
      <c r="D599">
        <v>19.630617141723601</v>
      </c>
      <c r="E599">
        <v>22.338537216186499</v>
      </c>
      <c r="F599">
        <v>22.781251907348633</v>
      </c>
      <c r="G599">
        <v>22.916568756103516</v>
      </c>
      <c r="H599">
        <v>18.6419277191162</v>
      </c>
      <c r="I599">
        <v>18.9090671539306</v>
      </c>
    </row>
    <row r="600" spans="1:9" x14ac:dyDescent="0.3">
      <c r="B600">
        <f>AVERAGE(B597:B599)</f>
        <v>22.580710728963215</v>
      </c>
      <c r="C600">
        <f t="shared" ref="C600:I600" si="200">AVERAGE(C597:C599)</f>
        <v>22.239677429199219</v>
      </c>
      <c r="D600">
        <f t="shared" si="200"/>
        <v>18.842027664184531</v>
      </c>
      <c r="E600">
        <f t="shared" si="200"/>
        <v>19.760178248087531</v>
      </c>
      <c r="F600">
        <f t="shared" si="200"/>
        <v>22.845677693684895</v>
      </c>
      <c r="G600">
        <f t="shared" si="200"/>
        <v>22.752225240071613</v>
      </c>
      <c r="H600">
        <f t="shared" si="200"/>
        <v>19.080041249593034</v>
      </c>
      <c r="I600">
        <f t="shared" si="200"/>
        <v>19.576317469278901</v>
      </c>
    </row>
    <row r="601" spans="1:9" x14ac:dyDescent="0.3">
      <c r="A601" t="s">
        <v>50</v>
      </c>
      <c r="B601">
        <f>B600-B584</f>
        <v>6.2666854858398438</v>
      </c>
      <c r="C601">
        <f t="shared" ref="C601:I601" si="201">C600-C584</f>
        <v>6.0262203216552734</v>
      </c>
      <c r="D601">
        <f t="shared" si="201"/>
        <v>2.5399068196614181</v>
      </c>
      <c r="E601">
        <f t="shared" si="201"/>
        <v>3.1738382975260073</v>
      </c>
      <c r="F601">
        <f t="shared" si="201"/>
        <v>5.9751605987548828</v>
      </c>
      <c r="G601">
        <f t="shared" si="201"/>
        <v>6.4909216562906877</v>
      </c>
      <c r="H601">
        <f t="shared" si="201"/>
        <v>2.6344547271727876</v>
      </c>
      <c r="I601">
        <f t="shared" si="201"/>
        <v>2.8331877390542921</v>
      </c>
    </row>
    <row r="602" spans="1:9" x14ac:dyDescent="0.3">
      <c r="B602">
        <f>AVERAGE(B601:C601)</f>
        <v>6.1464529037475586</v>
      </c>
    </row>
    <row r="603" spans="1:9" x14ac:dyDescent="0.3">
      <c r="B603">
        <f>B601-6.146453</f>
        <v>0.12023248583984358</v>
      </c>
      <c r="C603">
        <f t="shared" ref="C603:I603" si="202">C601-6.146453</f>
        <v>-0.12023267834472673</v>
      </c>
      <c r="D603">
        <f t="shared" si="202"/>
        <v>-3.6065461803385821</v>
      </c>
      <c r="E603">
        <f t="shared" si="202"/>
        <v>-2.9726147024739928</v>
      </c>
      <c r="F603">
        <f t="shared" si="202"/>
        <v>-0.17129240124511735</v>
      </c>
      <c r="G603">
        <f t="shared" si="202"/>
        <v>0.34446865629068757</v>
      </c>
      <c r="H603">
        <f t="shared" si="202"/>
        <v>-3.5119982728272126</v>
      </c>
      <c r="I603">
        <f t="shared" si="202"/>
        <v>-3.3132652609457081</v>
      </c>
    </row>
    <row r="604" spans="1:9" x14ac:dyDescent="0.3">
      <c r="B604">
        <f>2^-B603</f>
        <v>0.92003937718072681</v>
      </c>
      <c r="C604">
        <f t="shared" ref="C604:I604" si="203">2^-C603</f>
        <v>1.0869101456271606</v>
      </c>
      <c r="D604">
        <f t="shared" si="203"/>
        <v>12.180877651521229</v>
      </c>
      <c r="E604">
        <f t="shared" si="203"/>
        <v>7.8495758611737019</v>
      </c>
      <c r="F604">
        <f t="shared" si="203"/>
        <v>1.1260667909601083</v>
      </c>
      <c r="G604">
        <f t="shared" si="203"/>
        <v>0.78759799502341177</v>
      </c>
      <c r="H604">
        <f t="shared" si="203"/>
        <v>11.408192081189105</v>
      </c>
      <c r="I604">
        <f t="shared" si="203"/>
        <v>9.9401337277278135</v>
      </c>
    </row>
    <row r="606" spans="1:9" x14ac:dyDescent="0.3">
      <c r="A606" t="s">
        <v>151</v>
      </c>
      <c r="B606">
        <v>22.56434440612793</v>
      </c>
      <c r="C606">
        <v>21.163169860839844</v>
      </c>
      <c r="D606">
        <v>18.831401824951101</v>
      </c>
      <c r="E606">
        <v>18.201116561889599</v>
      </c>
      <c r="F606">
        <v>21.182807922363281</v>
      </c>
      <c r="G606">
        <v>21.467927932739258</v>
      </c>
      <c r="H606">
        <v>21.936416625976563</v>
      </c>
      <c r="I606">
        <v>24.927040100097656</v>
      </c>
    </row>
    <row r="607" spans="1:9" x14ac:dyDescent="0.3">
      <c r="B607">
        <v>22.443733215332031</v>
      </c>
      <c r="C607">
        <v>21.010009765625</v>
      </c>
      <c r="D607">
        <v>19.435684204101499</v>
      </c>
      <c r="E607">
        <v>17.1879768371582</v>
      </c>
      <c r="F607">
        <v>21.072832107543945</v>
      </c>
      <c r="G607">
        <v>20.570463180541992</v>
      </c>
      <c r="H607">
        <v>22.375486373901367</v>
      </c>
      <c r="I607">
        <v>23.049703598022461</v>
      </c>
    </row>
    <row r="608" spans="1:9" x14ac:dyDescent="0.3">
      <c r="B608">
        <v>22.254711151123047</v>
      </c>
      <c r="C608">
        <v>21.293310165405273</v>
      </c>
      <c r="D608">
        <v>17.651157379150298</v>
      </c>
      <c r="E608">
        <v>21.974847793579102</v>
      </c>
      <c r="F608">
        <v>20.869846343994141</v>
      </c>
      <c r="G608">
        <v>20.492708206176758</v>
      </c>
      <c r="H608">
        <v>21.274116516113281</v>
      </c>
      <c r="I608">
        <v>21.725744247436523</v>
      </c>
    </row>
    <row r="609" spans="1:9" x14ac:dyDescent="0.3">
      <c r="B609">
        <f>AVERAGE(B606:B608)</f>
        <v>22.420929590861004</v>
      </c>
      <c r="C609">
        <f t="shared" ref="C609:I609" si="204">AVERAGE(C606:C608)</f>
        <v>21.155496597290039</v>
      </c>
      <c r="D609">
        <f t="shared" si="204"/>
        <v>18.639414469400965</v>
      </c>
      <c r="E609">
        <f t="shared" si="204"/>
        <v>19.121313730875631</v>
      </c>
      <c r="F609">
        <f t="shared" si="204"/>
        <v>21.041828791300457</v>
      </c>
      <c r="G609">
        <f t="shared" si="204"/>
        <v>20.843699773152668</v>
      </c>
      <c r="H609">
        <f t="shared" si="204"/>
        <v>21.862006505330402</v>
      </c>
      <c r="I609">
        <f t="shared" si="204"/>
        <v>23.234162648518879</v>
      </c>
    </row>
    <row r="610" spans="1:9" x14ac:dyDescent="0.3">
      <c r="A610" t="s">
        <v>155</v>
      </c>
      <c r="B610">
        <f>AVERAGE(B609:C609)</f>
        <v>21.788213094075523</v>
      </c>
    </row>
    <row r="611" spans="1:9" x14ac:dyDescent="0.3">
      <c r="B611">
        <f>B609-21.7882</f>
        <v>0.632729590861004</v>
      </c>
      <c r="C611">
        <f t="shared" ref="C611:I611" si="205">C609-21.7882</f>
        <v>-0.63270340270996073</v>
      </c>
      <c r="D611">
        <f t="shared" si="205"/>
        <v>-3.1487855305990351</v>
      </c>
      <c r="E611">
        <f t="shared" si="205"/>
        <v>-2.6668862691243689</v>
      </c>
      <c r="F611">
        <f t="shared" si="205"/>
        <v>-0.74637120869954288</v>
      </c>
      <c r="G611">
        <f t="shared" si="205"/>
        <v>-0.9445002268473317</v>
      </c>
      <c r="H611">
        <f t="shared" si="205"/>
        <v>7.3806505330402672E-2</v>
      </c>
      <c r="I611">
        <f t="shared" si="205"/>
        <v>1.4459626485188792</v>
      </c>
    </row>
    <row r="612" spans="1:9" x14ac:dyDescent="0.3">
      <c r="B612">
        <f>2^-B611</f>
        <v>0.64495500006445261</v>
      </c>
      <c r="C612">
        <f t="shared" ref="C612:I612" si="206">2^-C611</f>
        <v>1.5504676261471877</v>
      </c>
      <c r="D612">
        <f t="shared" si="206"/>
        <v>8.8690865825128231</v>
      </c>
      <c r="E612">
        <f t="shared" si="206"/>
        <v>6.3505707980252941</v>
      </c>
      <c r="F612">
        <f t="shared" si="206"/>
        <v>1.6775679553874641</v>
      </c>
      <c r="G612">
        <f t="shared" si="206"/>
        <v>1.9245220847953508</v>
      </c>
      <c r="H612">
        <f t="shared" si="206"/>
        <v>0.95012780574149236</v>
      </c>
      <c r="I612">
        <f t="shared" si="206"/>
        <v>0.36704716176362845</v>
      </c>
    </row>
    <row r="619" spans="1:9" x14ac:dyDescent="0.3">
      <c r="B619" t="s">
        <v>156</v>
      </c>
      <c r="C619" t="s">
        <v>157</v>
      </c>
      <c r="D619" t="s">
        <v>158</v>
      </c>
      <c r="E619" t="s">
        <v>159</v>
      </c>
      <c r="F619" t="s">
        <v>77</v>
      </c>
      <c r="G619" t="s">
        <v>78</v>
      </c>
      <c r="H619" t="s">
        <v>160</v>
      </c>
      <c r="I619" t="s">
        <v>161</v>
      </c>
    </row>
    <row r="620" spans="1:9" x14ac:dyDescent="0.3">
      <c r="B620">
        <v>15.318462371826172</v>
      </c>
      <c r="C620">
        <v>14.546189308166504</v>
      </c>
      <c r="D620">
        <v>15.596864700317383</v>
      </c>
      <c r="E620">
        <v>15.084908485412598</v>
      </c>
      <c r="F620">
        <v>15.928643226623535</v>
      </c>
      <c r="G620">
        <v>14.753963470458984</v>
      </c>
      <c r="H620">
        <v>15.937839508056641</v>
      </c>
      <c r="I620">
        <v>15.222826957702637</v>
      </c>
    </row>
    <row r="621" spans="1:9" x14ac:dyDescent="0.3">
      <c r="B621">
        <v>15.325394630432129</v>
      </c>
      <c r="C621">
        <v>14.814826011657715</v>
      </c>
      <c r="D621">
        <v>15.582918167114258</v>
      </c>
      <c r="E621">
        <v>14.93702220916748</v>
      </c>
      <c r="F621">
        <v>15.897233009338379</v>
      </c>
      <c r="G621">
        <v>14.707115173339799</v>
      </c>
      <c r="H621">
        <v>14.586014747619629</v>
      </c>
      <c r="I621">
        <v>15.366574287414551</v>
      </c>
    </row>
    <row r="622" spans="1:9" x14ac:dyDescent="0.3">
      <c r="B622">
        <v>15.404232978820801</v>
      </c>
      <c r="C622">
        <v>14.833709716796875</v>
      </c>
      <c r="D622">
        <v>16.029182434082031</v>
      </c>
      <c r="E622">
        <v>15.249052047729492</v>
      </c>
      <c r="F622">
        <v>15.983307838439941</v>
      </c>
      <c r="G622">
        <v>15.161346435546875</v>
      </c>
      <c r="H622">
        <v>15.667069435119629</v>
      </c>
      <c r="I622">
        <v>15.386367797851563</v>
      </c>
    </row>
    <row r="623" spans="1:9" x14ac:dyDescent="0.3">
      <c r="B623">
        <f t="shared" ref="B623:I623" si="207">AVERAGE(B620:B622)</f>
        <v>15.349363327026367</v>
      </c>
      <c r="C623">
        <f t="shared" si="207"/>
        <v>14.731575012207031</v>
      </c>
      <c r="D623">
        <f t="shared" si="207"/>
        <v>15.736321767171225</v>
      </c>
      <c r="E623">
        <f t="shared" si="207"/>
        <v>15.090327580769857</v>
      </c>
      <c r="F623">
        <f t="shared" si="207"/>
        <v>15.936394691467285</v>
      </c>
      <c r="G623">
        <f t="shared" si="207"/>
        <v>14.87414169311522</v>
      </c>
      <c r="H623">
        <f t="shared" si="207"/>
        <v>15.396974563598633</v>
      </c>
      <c r="I623">
        <f t="shared" si="207"/>
        <v>15.32525634765625</v>
      </c>
    </row>
    <row r="624" spans="1:9" x14ac:dyDescent="0.3">
      <c r="A624" t="s">
        <v>162</v>
      </c>
      <c r="B624" t="s">
        <v>156</v>
      </c>
      <c r="C624" t="s">
        <v>157</v>
      </c>
      <c r="D624" t="s">
        <v>158</v>
      </c>
      <c r="E624" t="s">
        <v>159</v>
      </c>
      <c r="F624" t="s">
        <v>77</v>
      </c>
      <c r="G624" t="s">
        <v>160</v>
      </c>
      <c r="H624" t="s">
        <v>161</v>
      </c>
    </row>
    <row r="625" spans="1:8" x14ac:dyDescent="0.3">
      <c r="B625">
        <v>23.872329711914063</v>
      </c>
      <c r="C625">
        <v>23.725414276123047</v>
      </c>
      <c r="D625">
        <v>24.608493804931641</v>
      </c>
      <c r="E625">
        <v>22.953289031982422</v>
      </c>
      <c r="F625">
        <v>22.540498733520508</v>
      </c>
      <c r="G625">
        <v>22.8504638671875</v>
      </c>
      <c r="H625">
        <v>23.480611801147461</v>
      </c>
    </row>
    <row r="626" spans="1:8" x14ac:dyDescent="0.3">
      <c r="B626">
        <v>23.879241943359375</v>
      </c>
      <c r="C626">
        <v>23.196739196777344</v>
      </c>
      <c r="D626">
        <v>24.483816146850586</v>
      </c>
      <c r="E626">
        <v>23.357934951782227</v>
      </c>
      <c r="F626">
        <v>22.149477005004883</v>
      </c>
      <c r="G626">
        <v>22.852237701416016</v>
      </c>
      <c r="H626">
        <v>23.5283203125</v>
      </c>
    </row>
    <row r="627" spans="1:8" x14ac:dyDescent="0.3">
      <c r="B627">
        <v>23.874784469604492</v>
      </c>
      <c r="C627">
        <v>23.929729461669922</v>
      </c>
      <c r="D627">
        <v>24.416553497314453</v>
      </c>
      <c r="E627">
        <v>23.654844284057617</v>
      </c>
      <c r="F627">
        <v>22.325698852539063</v>
      </c>
      <c r="G627">
        <v>23.540012359619141</v>
      </c>
      <c r="H627">
        <v>23.907032012939453</v>
      </c>
    </row>
    <row r="628" spans="1:8" x14ac:dyDescent="0.3">
      <c r="B628">
        <f>AVERAGE(B625:B627)</f>
        <v>23.875452041625977</v>
      </c>
      <c r="C628">
        <f t="shared" ref="C628:H628" si="208">AVERAGE(C625:C627)</f>
        <v>23.617294311523438</v>
      </c>
      <c r="D628">
        <f t="shared" si="208"/>
        <v>24.502954483032227</v>
      </c>
      <c r="E628">
        <f t="shared" si="208"/>
        <v>23.322022755940754</v>
      </c>
      <c r="F628">
        <f t="shared" si="208"/>
        <v>22.338558197021484</v>
      </c>
      <c r="G628">
        <f t="shared" si="208"/>
        <v>23.080904642740887</v>
      </c>
      <c r="H628">
        <f t="shared" si="208"/>
        <v>23.638654708862305</v>
      </c>
    </row>
    <row r="630" spans="1:8" x14ac:dyDescent="0.3">
      <c r="A630" t="s">
        <v>31</v>
      </c>
      <c r="B630">
        <f>B628-B623</f>
        <v>8.5260887145996094</v>
      </c>
      <c r="C630">
        <f>C628-C623</f>
        <v>8.8857192993164063</v>
      </c>
      <c r="D630">
        <f>D628-D623</f>
        <v>8.766632715861002</v>
      </c>
      <c r="E630">
        <f>E628-E623</f>
        <v>8.2316951751708967</v>
      </c>
      <c r="F630">
        <f>F628-F623</f>
        <v>6.4021635055541992</v>
      </c>
      <c r="G630">
        <f>G628-H623</f>
        <v>7.6839300791422538</v>
      </c>
      <c r="H630">
        <f>H628-I623</f>
        <v>8.3133983612060547</v>
      </c>
    </row>
    <row r="631" spans="1:8" x14ac:dyDescent="0.3">
      <c r="A631" t="s">
        <v>83</v>
      </c>
      <c r="B631">
        <f>AVERAGE(B630:C630)</f>
        <v>8.7059040069580078</v>
      </c>
    </row>
    <row r="632" spans="1:8" x14ac:dyDescent="0.3">
      <c r="A632" t="s">
        <v>163</v>
      </c>
      <c r="B632">
        <f>B630-8.705604</f>
        <v>-0.17951528540038986</v>
      </c>
      <c r="C632">
        <f t="shared" ref="C632:H632" si="209">C630-8.705604</f>
        <v>0.18011529931640702</v>
      </c>
      <c r="D632">
        <f t="shared" si="209"/>
        <v>6.102871586100278E-2</v>
      </c>
      <c r="E632">
        <f t="shared" si="209"/>
        <v>-0.47390882482910257</v>
      </c>
      <c r="F632">
        <f t="shared" si="209"/>
        <v>-2.3034404944458</v>
      </c>
      <c r="G632">
        <f t="shared" si="209"/>
        <v>-1.0216739208577454</v>
      </c>
      <c r="H632">
        <f t="shared" si="209"/>
        <v>-0.39220563879394454</v>
      </c>
    </row>
    <row r="633" spans="1:8" x14ac:dyDescent="0.3">
      <c r="A633" t="s">
        <v>15</v>
      </c>
      <c r="B633">
        <f>2^-B632</f>
        <v>1.1325033245352343</v>
      </c>
      <c r="C633">
        <f t="shared" ref="C633:H633" si="210">2^-C632</f>
        <v>0.88263245401915158</v>
      </c>
      <c r="D633">
        <f t="shared" si="210"/>
        <v>0.958580358414719</v>
      </c>
      <c r="E633">
        <f t="shared" si="210"/>
        <v>1.3888673596123282</v>
      </c>
      <c r="F633">
        <f t="shared" si="210"/>
        <v>4.936335648106235</v>
      </c>
      <c r="G633">
        <f t="shared" si="210"/>
        <v>2.0302732658111746</v>
      </c>
      <c r="H633">
        <f t="shared" si="210"/>
        <v>1.312398307825243</v>
      </c>
    </row>
    <row r="636" spans="1:8" x14ac:dyDescent="0.3">
      <c r="B636" t="s">
        <v>164</v>
      </c>
      <c r="C636" t="s">
        <v>169</v>
      </c>
      <c r="D636" t="s">
        <v>166</v>
      </c>
      <c r="E636" t="s">
        <v>170</v>
      </c>
      <c r="F636" t="s">
        <v>171</v>
      </c>
    </row>
    <row r="637" spans="1:8" x14ac:dyDescent="0.3">
      <c r="B637">
        <v>17.981552124023438</v>
      </c>
      <c r="C637">
        <v>17.336400985717773</v>
      </c>
      <c r="D637">
        <v>17.527307510375977</v>
      </c>
      <c r="E637">
        <v>17.930444717407227</v>
      </c>
      <c r="F637">
        <v>17.930444717407227</v>
      </c>
    </row>
    <row r="638" spans="1:8" x14ac:dyDescent="0.3">
      <c r="B638">
        <v>18.115371704101563</v>
      </c>
      <c r="C638">
        <v>17.333013534545898</v>
      </c>
      <c r="D638">
        <v>17.313793182373047</v>
      </c>
      <c r="E638">
        <v>17.861518859863281</v>
      </c>
      <c r="F638">
        <v>17.861518859863281</v>
      </c>
    </row>
    <row r="639" spans="1:8" x14ac:dyDescent="0.3">
      <c r="B639">
        <v>18.185152053833008</v>
      </c>
      <c r="C639">
        <v>17.404333114624023</v>
      </c>
      <c r="D639">
        <v>17.670364379882813</v>
      </c>
      <c r="E639">
        <v>17.596292495727539</v>
      </c>
      <c r="F639">
        <v>17.596292495727539</v>
      </c>
    </row>
    <row r="640" spans="1:8" x14ac:dyDescent="0.3">
      <c r="B640">
        <f>AVERAGE(B637:B639)</f>
        <v>18.094025293986004</v>
      </c>
      <c r="C640">
        <f t="shared" ref="C640:F640" si="211">AVERAGE(C637:C639)</f>
        <v>17.357915878295898</v>
      </c>
      <c r="D640">
        <f t="shared" si="211"/>
        <v>17.503821690877277</v>
      </c>
      <c r="E640">
        <f t="shared" si="211"/>
        <v>17.796085357666016</v>
      </c>
      <c r="F640">
        <f t="shared" si="211"/>
        <v>17.796085357666016</v>
      </c>
    </row>
    <row r="644" spans="1:12" x14ac:dyDescent="0.3">
      <c r="B644" t="s">
        <v>164</v>
      </c>
      <c r="C644" t="s">
        <v>165</v>
      </c>
      <c r="D644" t="s">
        <v>166</v>
      </c>
      <c r="E644" t="s">
        <v>167</v>
      </c>
      <c r="F644" t="s">
        <v>168</v>
      </c>
    </row>
    <row r="645" spans="1:12" x14ac:dyDescent="0.3">
      <c r="B645">
        <v>26.282510757446289</v>
      </c>
      <c r="C645">
        <v>25.525859832763672</v>
      </c>
      <c r="D645">
        <v>25.525859832763672</v>
      </c>
      <c r="E645">
        <v>25.857379913330078</v>
      </c>
      <c r="F645">
        <v>25.391504287719727</v>
      </c>
    </row>
    <row r="646" spans="1:12" x14ac:dyDescent="0.3">
      <c r="B646">
        <v>26.194076538085938</v>
      </c>
      <c r="C646">
        <v>25.592361450195313</v>
      </c>
      <c r="D646">
        <v>25.592361450195313</v>
      </c>
      <c r="E646">
        <v>25.92637825012207</v>
      </c>
      <c r="F646">
        <v>25.038812637329102</v>
      </c>
    </row>
    <row r="647" spans="1:12" x14ac:dyDescent="0.3">
      <c r="B647">
        <v>26.169464111328125</v>
      </c>
      <c r="C647">
        <v>25.717929840087891</v>
      </c>
      <c r="D647">
        <v>25.717929840087891</v>
      </c>
      <c r="E647">
        <v>25.72130012512207</v>
      </c>
      <c r="F647">
        <v>24.968481063842773</v>
      </c>
    </row>
    <row r="648" spans="1:12" x14ac:dyDescent="0.3">
      <c r="B648">
        <f>AVERAGE(B645:B647)</f>
        <v>26.215350468953449</v>
      </c>
      <c r="C648">
        <f t="shared" ref="C648:F648" si="212">AVERAGE(C645:C647)</f>
        <v>25.612050374348957</v>
      </c>
      <c r="D648">
        <f t="shared" si="212"/>
        <v>25.612050374348957</v>
      </c>
      <c r="E648">
        <f t="shared" si="212"/>
        <v>25.835019429524738</v>
      </c>
      <c r="F648">
        <f t="shared" si="212"/>
        <v>25.132932662963867</v>
      </c>
    </row>
    <row r="649" spans="1:12" x14ac:dyDescent="0.3">
      <c r="A649" t="s">
        <v>129</v>
      </c>
      <c r="B649">
        <f>B648-B640</f>
        <v>8.1213251749674455</v>
      </c>
      <c r="C649">
        <f t="shared" ref="C649:F649" si="213">C648-C640</f>
        <v>8.2541344960530587</v>
      </c>
      <c r="D649">
        <f t="shared" si="213"/>
        <v>8.1082286834716797</v>
      </c>
      <c r="E649">
        <f t="shared" si="213"/>
        <v>8.0389340718587228</v>
      </c>
      <c r="F649">
        <f t="shared" si="213"/>
        <v>7.3368473052978516</v>
      </c>
    </row>
    <row r="650" spans="1:12" x14ac:dyDescent="0.3">
      <c r="A650" t="s">
        <v>111</v>
      </c>
      <c r="B650">
        <f>AVERAGE(B649:C649)</f>
        <v>8.1877298355102521</v>
      </c>
    </row>
    <row r="651" spans="1:12" x14ac:dyDescent="0.3">
      <c r="A651" t="s">
        <v>95</v>
      </c>
      <c r="B651">
        <f>B649-8.18773</f>
        <v>-6.6404825032554626E-2</v>
      </c>
      <c r="C651">
        <f t="shared" ref="C651:F651" si="214">C649-8.18773</f>
        <v>6.6404496053058537E-2</v>
      </c>
      <c r="D651">
        <f t="shared" si="214"/>
        <v>-7.9501316528320487E-2</v>
      </c>
      <c r="E651">
        <f t="shared" si="214"/>
        <v>-0.1487959281412774</v>
      </c>
      <c r="F651">
        <f t="shared" si="214"/>
        <v>-0.85088269470214861</v>
      </c>
    </row>
    <row r="652" spans="1:12" x14ac:dyDescent="0.3">
      <c r="A652" t="s">
        <v>15</v>
      </c>
      <c r="B652">
        <f>2^-B651</f>
        <v>1.0471040616413572</v>
      </c>
      <c r="C652">
        <f t="shared" ref="C652:F652" si="215">2^-C651</f>
        <v>0.95501513618781619</v>
      </c>
      <c r="D652">
        <f t="shared" si="215"/>
        <v>1.0566527337434637</v>
      </c>
      <c r="E652">
        <f t="shared" si="215"/>
        <v>1.108643812811303</v>
      </c>
      <c r="F652">
        <f t="shared" si="215"/>
        <v>1.8036041000478309</v>
      </c>
    </row>
    <row r="654" spans="1:12" x14ac:dyDescent="0.3">
      <c r="C654" t="s">
        <v>172</v>
      </c>
      <c r="D654" t="s">
        <v>173</v>
      </c>
      <c r="E654" t="s">
        <v>174</v>
      </c>
      <c r="F654" t="s">
        <v>175</v>
      </c>
      <c r="G654" t="s">
        <v>79</v>
      </c>
      <c r="H654" t="s">
        <v>80</v>
      </c>
      <c r="I654" t="s">
        <v>176</v>
      </c>
      <c r="J654" t="s">
        <v>149</v>
      </c>
    </row>
    <row r="655" spans="1:12" x14ac:dyDescent="0.3">
      <c r="C655">
        <v>15.494836807250977</v>
      </c>
      <c r="D655">
        <v>16.580554962158203</v>
      </c>
      <c r="E655">
        <v>13.633005142211914</v>
      </c>
      <c r="F655">
        <v>14.969552040100098</v>
      </c>
      <c r="G655">
        <v>15.190610885620117</v>
      </c>
      <c r="H655">
        <v>14.190610885620099</v>
      </c>
      <c r="I655">
        <v>16.937612533569336</v>
      </c>
      <c r="J655">
        <v>14.963013648986816</v>
      </c>
    </row>
    <row r="656" spans="1:12" x14ac:dyDescent="0.3">
      <c r="C656">
        <v>15.371587753295898</v>
      </c>
      <c r="D656">
        <v>16.784830093383789</v>
      </c>
      <c r="E656">
        <v>13.386798858642578</v>
      </c>
      <c r="F656">
        <v>15.033501625061035</v>
      </c>
      <c r="G656">
        <v>14.980603218078613</v>
      </c>
      <c r="H656">
        <v>14.980603218078613</v>
      </c>
      <c r="I656">
        <v>14.330867767333984</v>
      </c>
      <c r="J656">
        <v>14.814433097839355</v>
      </c>
      <c r="L656" t="s">
        <v>177</v>
      </c>
    </row>
    <row r="657" spans="2:10" x14ac:dyDescent="0.3">
      <c r="C657">
        <v>15.215349197387695</v>
      </c>
      <c r="D657">
        <v>16.69032096862793</v>
      </c>
      <c r="E657">
        <v>13.786795616149902</v>
      </c>
      <c r="F657">
        <v>14.631699562072754</v>
      </c>
      <c r="G657">
        <v>14.842981338500977</v>
      </c>
      <c r="H657">
        <v>14.842981338500977</v>
      </c>
      <c r="I657">
        <v>15.63658618927002</v>
      </c>
      <c r="J657">
        <v>14.785902976989746</v>
      </c>
    </row>
    <row r="658" spans="2:10" x14ac:dyDescent="0.3">
      <c r="C658">
        <f>AVERAGE(C655:C657)</f>
        <v>15.360591252644857</v>
      </c>
      <c r="D658">
        <f t="shared" ref="D658:J658" si="216">AVERAGE(D655:D657)</f>
        <v>16.685235341389973</v>
      </c>
      <c r="E658">
        <f t="shared" si="216"/>
        <v>13.602199872334799</v>
      </c>
      <c r="F658">
        <f t="shared" si="216"/>
        <v>14.878251075744629</v>
      </c>
      <c r="G658">
        <f t="shared" si="216"/>
        <v>15.004731814066568</v>
      </c>
      <c r="H658">
        <f t="shared" si="216"/>
        <v>14.671398480733231</v>
      </c>
      <c r="I658">
        <f t="shared" si="216"/>
        <v>15.635022163391113</v>
      </c>
      <c r="J658">
        <f t="shared" si="216"/>
        <v>14.854449907938639</v>
      </c>
    </row>
    <row r="663" spans="2:10" x14ac:dyDescent="0.3">
      <c r="B663" t="s">
        <v>106</v>
      </c>
      <c r="C663" t="s">
        <v>172</v>
      </c>
      <c r="D663" t="s">
        <v>173</v>
      </c>
      <c r="E663" t="s">
        <v>174</v>
      </c>
      <c r="F663" t="s">
        <v>175</v>
      </c>
      <c r="G663" t="s">
        <v>79</v>
      </c>
      <c r="H663" t="s">
        <v>80</v>
      </c>
      <c r="I663" t="s">
        <v>176</v>
      </c>
      <c r="J663" t="s">
        <v>149</v>
      </c>
    </row>
    <row r="664" spans="2:10" x14ac:dyDescent="0.3">
      <c r="C664">
        <v>22.960153579711914</v>
      </c>
      <c r="D664">
        <v>26.576419830322266</v>
      </c>
      <c r="E664">
        <v>22.621200561523438</v>
      </c>
      <c r="F664">
        <v>22.621200561523438</v>
      </c>
      <c r="G664">
        <v>22.574384689331055</v>
      </c>
      <c r="H664">
        <v>23.308504104614258</v>
      </c>
      <c r="I664">
        <v>23.764060974121094</v>
      </c>
      <c r="J664">
        <v>23.405305862426758</v>
      </c>
    </row>
    <row r="665" spans="2:10" x14ac:dyDescent="0.3">
      <c r="C665">
        <v>23.021743774414063</v>
      </c>
      <c r="D665">
        <v>26.627317428588867</v>
      </c>
      <c r="E665">
        <v>22.566812515258789</v>
      </c>
      <c r="F665">
        <v>22.566812515258789</v>
      </c>
      <c r="G665">
        <v>22.540327072143555</v>
      </c>
      <c r="H665">
        <v>23.306568145751953</v>
      </c>
      <c r="I665">
        <v>23.708389282226563</v>
      </c>
      <c r="J665">
        <v>23.735641479492188</v>
      </c>
    </row>
    <row r="666" spans="2:10" x14ac:dyDescent="0.3">
      <c r="C666">
        <v>22.884801864624023</v>
      </c>
      <c r="D666">
        <v>26.729404449462891</v>
      </c>
      <c r="E666">
        <v>22.69622802734375</v>
      </c>
      <c r="F666">
        <v>22.69622802734375</v>
      </c>
      <c r="G666">
        <v>22.408956527709961</v>
      </c>
      <c r="H666">
        <v>23.336097717285156</v>
      </c>
      <c r="I666">
        <v>23.589603424072266</v>
      </c>
      <c r="J666">
        <v>23.946903228759766</v>
      </c>
    </row>
    <row r="667" spans="2:10" x14ac:dyDescent="0.3">
      <c r="C667">
        <f>AVERAGE(C664:C666)</f>
        <v>22.95556640625</v>
      </c>
      <c r="D667">
        <f t="shared" ref="D667:J667" si="217">AVERAGE(D664:D666)</f>
        <v>26.644380569458008</v>
      </c>
      <c r="E667">
        <f t="shared" si="217"/>
        <v>22.628080368041992</v>
      </c>
      <c r="F667">
        <f t="shared" si="217"/>
        <v>22.628080368041992</v>
      </c>
      <c r="G667">
        <f t="shared" si="217"/>
        <v>22.507889429728191</v>
      </c>
      <c r="H667">
        <f t="shared" si="217"/>
        <v>23.317056655883789</v>
      </c>
      <c r="I667">
        <f t="shared" si="217"/>
        <v>23.687351226806641</v>
      </c>
      <c r="J667">
        <f t="shared" si="217"/>
        <v>23.695950190226238</v>
      </c>
    </row>
    <row r="668" spans="2:10" x14ac:dyDescent="0.3">
      <c r="B668" t="s">
        <v>56</v>
      </c>
      <c r="C668">
        <f>C667-C658</f>
        <v>7.5949751536051426</v>
      </c>
      <c r="D668">
        <f t="shared" ref="D668:J668" si="218">D667-D658</f>
        <v>9.959145228068035</v>
      </c>
      <c r="E668">
        <f t="shared" si="218"/>
        <v>9.0258804957071934</v>
      </c>
      <c r="F668">
        <f t="shared" si="218"/>
        <v>7.7498292922973633</v>
      </c>
      <c r="G668">
        <f t="shared" si="218"/>
        <v>7.5031576156616229</v>
      </c>
      <c r="H668">
        <f t="shared" si="218"/>
        <v>8.6456581751505581</v>
      </c>
      <c r="I668">
        <f t="shared" si="218"/>
        <v>8.0523290634155273</v>
      </c>
      <c r="J668">
        <f t="shared" si="218"/>
        <v>8.8415002822875994</v>
      </c>
    </row>
    <row r="669" spans="2:10" x14ac:dyDescent="0.3">
      <c r="B669" t="s">
        <v>178</v>
      </c>
      <c r="C669">
        <f>AVERAGE(C668:D668)</f>
        <v>8.7770601908365897</v>
      </c>
      <c r="G669">
        <f>AVERAGE(G668:H668)</f>
        <v>8.0744078954060896</v>
      </c>
    </row>
    <row r="670" spans="2:10" x14ac:dyDescent="0.3">
      <c r="B670" t="s">
        <v>58</v>
      </c>
      <c r="C670">
        <f>C668-8.777</f>
        <v>-1.1820248463948566</v>
      </c>
      <c r="D670">
        <f t="shared" ref="D670:F670" si="219">D668-8.777</f>
        <v>1.1821452280680358</v>
      </c>
      <c r="E670">
        <f t="shared" si="219"/>
        <v>0.24888049570719417</v>
      </c>
      <c r="F670">
        <f t="shared" si="219"/>
        <v>-1.027170707702636</v>
      </c>
      <c r="G670">
        <f>G668-7.5303158</f>
        <v>-2.7158184338377467E-2</v>
      </c>
      <c r="H670">
        <f>H668-7.5303158</f>
        <v>1.1153423751505578</v>
      </c>
      <c r="I670">
        <f t="shared" ref="I670:J670" si="220">I668-7.5303158</f>
        <v>0.52201326341552701</v>
      </c>
      <c r="J670">
        <f t="shared" si="220"/>
        <v>1.3111844822875991</v>
      </c>
    </row>
    <row r="671" spans="2:10" x14ac:dyDescent="0.3">
      <c r="B671" t="s">
        <v>127</v>
      </c>
      <c r="C671">
        <f>2^-C670</f>
        <v>2.2689500458662808</v>
      </c>
      <c r="D671">
        <f t="shared" ref="D671:F671" si="221">2^-D670</f>
        <v>0.44069571433957405</v>
      </c>
      <c r="E671">
        <f t="shared" si="221"/>
        <v>0.84154918833733161</v>
      </c>
      <c r="F671">
        <f t="shared" si="221"/>
        <v>2.0380235292479481</v>
      </c>
      <c r="G671">
        <f>2^-G670</f>
        <v>1.0190029190954579</v>
      </c>
      <c r="H671">
        <f t="shared" ref="H671:J671" si="222">2^-H670</f>
        <v>0.46158160149548277</v>
      </c>
      <c r="I671">
        <f t="shared" si="222"/>
        <v>0.69639933795841658</v>
      </c>
      <c r="J671">
        <f t="shared" si="222"/>
        <v>0.40298988077442055</v>
      </c>
    </row>
    <row r="676" spans="1:10" x14ac:dyDescent="0.3">
      <c r="A676" t="s">
        <v>86</v>
      </c>
      <c r="C676">
        <v>16.314025243123371</v>
      </c>
      <c r="D676">
        <v>16.213457107543945</v>
      </c>
      <c r="E676">
        <v>16.302120844523113</v>
      </c>
      <c r="F676">
        <v>16.586339950561523</v>
      </c>
      <c r="G676">
        <v>16.870517094930012</v>
      </c>
      <c r="H676">
        <v>16.261303583780926</v>
      </c>
      <c r="I676">
        <v>16.445586522420246</v>
      </c>
      <c r="J676">
        <v>16.743129730224609</v>
      </c>
    </row>
    <row r="682" spans="1:10" x14ac:dyDescent="0.3">
      <c r="A682" t="s">
        <v>180</v>
      </c>
      <c r="C682" t="s">
        <v>115</v>
      </c>
      <c r="D682" t="s">
        <v>116</v>
      </c>
      <c r="E682" t="s">
        <v>73</v>
      </c>
      <c r="F682" t="s">
        <v>74</v>
      </c>
      <c r="G682" t="s">
        <v>77</v>
      </c>
      <c r="H682" t="s">
        <v>78</v>
      </c>
      <c r="I682" t="s">
        <v>79</v>
      </c>
      <c r="J682" t="s">
        <v>80</v>
      </c>
    </row>
    <row r="683" spans="1:10" x14ac:dyDescent="0.3">
      <c r="C683">
        <v>33.359241485595703</v>
      </c>
      <c r="D683">
        <v>32.926681518554688</v>
      </c>
      <c r="E683">
        <v>32.595577239990234</v>
      </c>
      <c r="F683">
        <v>32.210922241210938</v>
      </c>
      <c r="G683">
        <v>31.480819702148398</v>
      </c>
      <c r="H683">
        <v>31.267982482910156</v>
      </c>
      <c r="I683">
        <v>32.823947906494141</v>
      </c>
      <c r="J683">
        <v>32.725469589233299</v>
      </c>
    </row>
    <row r="684" spans="1:10" x14ac:dyDescent="0.3">
      <c r="C684">
        <v>33.535720825195313</v>
      </c>
      <c r="D684">
        <v>32.314762115478516</v>
      </c>
      <c r="E684">
        <v>32.725131988525391</v>
      </c>
      <c r="F684">
        <v>32.494251251220703</v>
      </c>
      <c r="G684">
        <v>31.526649475097656</v>
      </c>
      <c r="H684">
        <v>31.101352691650391</v>
      </c>
      <c r="I684">
        <v>32.214508056640625</v>
      </c>
      <c r="J684">
        <v>32.481155395507798</v>
      </c>
    </row>
    <row r="685" spans="1:10" x14ac:dyDescent="0.3">
      <c r="C685">
        <v>33.327182769775391</v>
      </c>
      <c r="D685">
        <v>32.810291290283203</v>
      </c>
      <c r="E685">
        <v>32.585823059082031</v>
      </c>
      <c r="F685">
        <v>32.237743377685547</v>
      </c>
      <c r="G685">
        <v>31.663135528564453</v>
      </c>
      <c r="H685">
        <v>31.400171279907227</v>
      </c>
      <c r="I685">
        <v>32.935214996337798</v>
      </c>
      <c r="J685">
        <v>32.679374694824197</v>
      </c>
    </row>
    <row r="686" spans="1:10" x14ac:dyDescent="0.3">
      <c r="B686" t="s">
        <v>54</v>
      </c>
      <c r="C686">
        <f>AVERAGE(C683:C685)</f>
        <v>33.407381693522133</v>
      </c>
      <c r="D686">
        <f t="shared" ref="D686:J686" si="223">AVERAGE(D683:D685)</f>
        <v>32.683911641438804</v>
      </c>
      <c r="E686">
        <f t="shared" si="223"/>
        <v>32.635510762532554</v>
      </c>
      <c r="F686">
        <f t="shared" si="223"/>
        <v>32.314305623372398</v>
      </c>
      <c r="G686">
        <f t="shared" si="223"/>
        <v>31.556868235270169</v>
      </c>
      <c r="H686">
        <f t="shared" si="223"/>
        <v>31.256502151489258</v>
      </c>
      <c r="I686">
        <f t="shared" si="223"/>
        <v>32.65789031982419</v>
      </c>
      <c r="J686">
        <f t="shared" si="223"/>
        <v>32.628666559855098</v>
      </c>
    </row>
    <row r="687" spans="1:10" x14ac:dyDescent="0.3">
      <c r="B687" t="s">
        <v>140</v>
      </c>
      <c r="C687">
        <f>C686-C676</f>
        <v>17.093356450398762</v>
      </c>
      <c r="D687">
        <f t="shared" ref="D687:J687" si="224">D686-D676</f>
        <v>16.470454533894859</v>
      </c>
      <c r="E687">
        <f t="shared" si="224"/>
        <v>16.333389918009441</v>
      </c>
      <c r="F687">
        <f t="shared" si="224"/>
        <v>15.727965672810875</v>
      </c>
      <c r="G687">
        <f t="shared" si="224"/>
        <v>14.686351140340157</v>
      </c>
      <c r="H687">
        <f t="shared" si="224"/>
        <v>14.995198567708332</v>
      </c>
      <c r="I687">
        <f t="shared" si="224"/>
        <v>16.212303797403944</v>
      </c>
      <c r="J687">
        <f t="shared" si="224"/>
        <v>15.885536829630489</v>
      </c>
    </row>
    <row r="688" spans="1:10" x14ac:dyDescent="0.3">
      <c r="B688" t="s">
        <v>155</v>
      </c>
      <c r="C688">
        <f>AVERAGE(C687:D687)</f>
        <v>16.781905492146812</v>
      </c>
    </row>
    <row r="689" spans="1:10" x14ac:dyDescent="0.3">
      <c r="B689" t="s">
        <v>179</v>
      </c>
      <c r="C689">
        <f>C687-16.781</f>
        <v>0.31235645039876303</v>
      </c>
      <c r="D689">
        <f t="shared" ref="D689:J689" si="225">D687-16.781</f>
        <v>-0.31054546610513967</v>
      </c>
      <c r="E689">
        <f t="shared" si="225"/>
        <v>-0.44761008199055752</v>
      </c>
      <c r="F689">
        <f t="shared" si="225"/>
        <v>-1.053034327189124</v>
      </c>
      <c r="G689">
        <f t="shared" si="225"/>
        <v>-2.0946488596598414</v>
      </c>
      <c r="H689">
        <f t="shared" si="225"/>
        <v>-1.7858014322916667</v>
      </c>
      <c r="I689">
        <f t="shared" si="225"/>
        <v>-0.56869620259605469</v>
      </c>
      <c r="J689">
        <f t="shared" si="225"/>
        <v>-0.89546317036950995</v>
      </c>
    </row>
    <row r="690" spans="1:10" x14ac:dyDescent="0.3">
      <c r="B690">
        <v>2</v>
      </c>
      <c r="C690">
        <f>2^-C689</f>
        <v>0.80532529266126496</v>
      </c>
      <c r="D690">
        <f t="shared" ref="D690:J690" si="226">2^-D689</f>
        <v>1.240176507526658</v>
      </c>
      <c r="E690">
        <f t="shared" si="226"/>
        <v>1.3637791956863714</v>
      </c>
      <c r="F690">
        <f t="shared" si="226"/>
        <v>2.0748892420318241</v>
      </c>
      <c r="G690">
        <f t="shared" si="226"/>
        <v>4.2712219246917371</v>
      </c>
      <c r="H690">
        <f t="shared" si="226"/>
        <v>3.4480995625458135</v>
      </c>
      <c r="I690">
        <f t="shared" si="226"/>
        <v>1.4831825778346492</v>
      </c>
      <c r="J690">
        <f t="shared" si="226"/>
        <v>1.8602069999656117</v>
      </c>
    </row>
    <row r="692" spans="1:10" x14ac:dyDescent="0.3">
      <c r="A692" t="s">
        <v>181</v>
      </c>
      <c r="C692">
        <v>26.812633514404297</v>
      </c>
      <c r="D692">
        <v>26.569164276123047</v>
      </c>
      <c r="E692">
        <v>26.523401260375977</v>
      </c>
      <c r="F692">
        <v>26.931529998779297</v>
      </c>
      <c r="G692">
        <v>22.424205780029297</v>
      </c>
      <c r="H692">
        <v>21.766489028930664</v>
      </c>
      <c r="I692">
        <v>27.325450897216797</v>
      </c>
      <c r="J692">
        <v>25.669767379760742</v>
      </c>
    </row>
    <row r="693" spans="1:10" x14ac:dyDescent="0.3">
      <c r="C693">
        <v>26.946676254272461</v>
      </c>
      <c r="D693">
        <v>26.007171630859375</v>
      </c>
      <c r="E693">
        <v>26.933700561523438</v>
      </c>
      <c r="F693">
        <v>24.532230377197266</v>
      </c>
      <c r="G693">
        <v>19.985958099365234</v>
      </c>
      <c r="H693">
        <v>22.101545333862305</v>
      </c>
      <c r="I693">
        <v>27.60194206237793</v>
      </c>
      <c r="J693">
        <v>26.892374038696289</v>
      </c>
    </row>
    <row r="694" spans="1:10" x14ac:dyDescent="0.3">
      <c r="C694">
        <v>24.999197006225586</v>
      </c>
      <c r="D694">
        <v>25.316818237304688</v>
      </c>
      <c r="E694">
        <v>25.535150527954102</v>
      </c>
      <c r="F694">
        <v>27.882013320922852</v>
      </c>
      <c r="G694">
        <v>22.666034698486328</v>
      </c>
      <c r="H694">
        <v>21.93354606628418</v>
      </c>
      <c r="I694">
        <v>26.849365234375</v>
      </c>
      <c r="J694">
        <v>26.226423263549805</v>
      </c>
    </row>
    <row r="695" spans="1:10" x14ac:dyDescent="0.3">
      <c r="C695">
        <f>AVERAGE(C692:C694)</f>
        <v>26.252835591634113</v>
      </c>
      <c r="D695">
        <f t="shared" ref="D695:J695" si="227">AVERAGE(D692:D694)</f>
        <v>25.964384714762371</v>
      </c>
      <c r="E695">
        <f t="shared" si="227"/>
        <v>26.330750783284504</v>
      </c>
      <c r="F695">
        <f t="shared" si="227"/>
        <v>26.448591232299805</v>
      </c>
      <c r="G695">
        <f t="shared" si="227"/>
        <v>21.692066192626953</v>
      </c>
      <c r="H695">
        <f t="shared" si="227"/>
        <v>21.933860143025715</v>
      </c>
      <c r="I695">
        <f t="shared" si="227"/>
        <v>27.25891939798991</v>
      </c>
      <c r="J695">
        <f t="shared" si="227"/>
        <v>26.262854894002277</v>
      </c>
    </row>
    <row r="696" spans="1:10" x14ac:dyDescent="0.3">
      <c r="C696">
        <f>C695-C676</f>
        <v>9.9388103485107422</v>
      </c>
      <c r="D696">
        <f t="shared" ref="D696:J696" si="228">D695-D676</f>
        <v>9.7509276072184257</v>
      </c>
      <c r="E696">
        <f t="shared" si="228"/>
        <v>10.028629938761391</v>
      </c>
      <c r="F696">
        <f t="shared" si="228"/>
        <v>9.8622512817382813</v>
      </c>
      <c r="G696">
        <f t="shared" si="228"/>
        <v>4.8215490976969413</v>
      </c>
      <c r="H696">
        <f t="shared" si="228"/>
        <v>5.6725565592447893</v>
      </c>
      <c r="I696">
        <f t="shared" si="228"/>
        <v>10.813332875569664</v>
      </c>
      <c r="J696">
        <f t="shared" si="228"/>
        <v>9.5197251637776681</v>
      </c>
    </row>
    <row r="697" spans="1:10" x14ac:dyDescent="0.3">
      <c r="C697">
        <f>AVERAGE(C696:D696)</f>
        <v>9.8448689778645839</v>
      </c>
    </row>
    <row r="698" spans="1:10" x14ac:dyDescent="0.3">
      <c r="C698">
        <f>C696-9.844</f>
        <v>9.481034851074277E-2</v>
      </c>
      <c r="D698">
        <f t="shared" ref="D698:J698" si="229">D696-9.844</f>
        <v>-9.3072392781573754E-2</v>
      </c>
      <c r="E698">
        <f t="shared" si="229"/>
        <v>0.18462993876139144</v>
      </c>
      <c r="F698">
        <f t="shared" si="229"/>
        <v>1.8251281738281833E-2</v>
      </c>
      <c r="G698">
        <f t="shared" si="229"/>
        <v>-5.0224509023030581</v>
      </c>
      <c r="H698">
        <f t="shared" si="229"/>
        <v>-4.1714434407552101</v>
      </c>
      <c r="I698">
        <f t="shared" si="229"/>
        <v>0.96933287556966441</v>
      </c>
      <c r="J698">
        <f t="shared" si="229"/>
        <v>-0.32427483622233133</v>
      </c>
    </row>
    <row r="699" spans="1:10" x14ac:dyDescent="0.3">
      <c r="C699">
        <f>2^-C698</f>
        <v>0.93639533449905543</v>
      </c>
      <c r="D699">
        <f t="shared" ref="D699:J699" si="230">2^-D698</f>
        <v>1.066639302225086</v>
      </c>
      <c r="E699">
        <f t="shared" si="230"/>
        <v>0.87987474092474005</v>
      </c>
      <c r="F699">
        <f t="shared" si="230"/>
        <v>0.98742886081930514</v>
      </c>
      <c r="G699">
        <f t="shared" si="230"/>
        <v>32.501871829535567</v>
      </c>
      <c r="H699">
        <f t="shared" si="230"/>
        <v>18.018955008056025</v>
      </c>
      <c r="I699">
        <f t="shared" si="230"/>
        <v>0.51074218331669108</v>
      </c>
      <c r="J699">
        <f t="shared" si="230"/>
        <v>1.2520349510395679</v>
      </c>
    </row>
    <row r="700" spans="1:10" x14ac:dyDescent="0.3">
      <c r="A700" t="s">
        <v>42</v>
      </c>
      <c r="C700">
        <v>26.812633514404297</v>
      </c>
      <c r="D700">
        <v>26.569164276123047</v>
      </c>
      <c r="E700">
        <v>26.523401260375977</v>
      </c>
      <c r="F700">
        <v>26.931529998779297</v>
      </c>
      <c r="G700">
        <v>22.424205780029297</v>
      </c>
      <c r="H700">
        <v>21.766489028930664</v>
      </c>
      <c r="I700">
        <v>27.325450897216797</v>
      </c>
      <c r="J700">
        <v>27.6697673797607</v>
      </c>
    </row>
    <row r="701" spans="1:10" x14ac:dyDescent="0.3">
      <c r="C701">
        <v>26.946676254272401</v>
      </c>
      <c r="D701">
        <v>24.0071716308593</v>
      </c>
      <c r="E701">
        <v>22.933700561523398</v>
      </c>
      <c r="F701">
        <v>23.532230377197202</v>
      </c>
      <c r="G701">
        <v>21.985958099365199</v>
      </c>
      <c r="H701">
        <v>22.101500000000001</v>
      </c>
      <c r="I701">
        <v>25.601942062377901</v>
      </c>
      <c r="J701">
        <v>28.8923740386962</v>
      </c>
    </row>
    <row r="702" spans="1:10" x14ac:dyDescent="0.3">
      <c r="C702">
        <v>25.999197006225501</v>
      </c>
      <c r="D702">
        <v>25.316818237304688</v>
      </c>
      <c r="E702">
        <v>22.535150527954102</v>
      </c>
      <c r="F702">
        <v>26.9820133209228</v>
      </c>
      <c r="G702">
        <v>21.6660346984863</v>
      </c>
      <c r="H702">
        <v>22.933546066284102</v>
      </c>
      <c r="I702">
        <v>27.849365234375</v>
      </c>
      <c r="J702">
        <v>27.226423263549801</v>
      </c>
    </row>
    <row r="703" spans="1:10" x14ac:dyDescent="0.3">
      <c r="C703">
        <f>AVERAGE(C700:C702)</f>
        <v>26.586168924967399</v>
      </c>
      <c r="D703">
        <f t="shared" ref="D703:J703" si="231">AVERAGE(D700:D702)</f>
        <v>25.297718048095678</v>
      </c>
      <c r="E703">
        <f t="shared" si="231"/>
        <v>23.997417449951158</v>
      </c>
      <c r="F703">
        <f t="shared" si="231"/>
        <v>25.815257898966433</v>
      </c>
      <c r="G703">
        <f t="shared" si="231"/>
        <v>22.025399525960268</v>
      </c>
      <c r="H703">
        <f t="shared" si="231"/>
        <v>22.26717836507159</v>
      </c>
      <c r="I703">
        <f t="shared" si="231"/>
        <v>26.925586064656567</v>
      </c>
      <c r="J703">
        <f t="shared" si="231"/>
        <v>27.929521560668903</v>
      </c>
    </row>
    <row r="704" spans="1:10" x14ac:dyDescent="0.3">
      <c r="C704">
        <f>C703-C676</f>
        <v>10.272143681844028</v>
      </c>
      <c r="D704">
        <f t="shared" ref="D704:J704" si="232">D703-D676</f>
        <v>9.0842609405517329</v>
      </c>
      <c r="E704">
        <f t="shared" si="232"/>
        <v>7.6952966054280445</v>
      </c>
      <c r="F704">
        <f t="shared" si="232"/>
        <v>9.2289179484049093</v>
      </c>
      <c r="G704">
        <f t="shared" si="232"/>
        <v>5.1548824310302557</v>
      </c>
      <c r="H704">
        <f t="shared" si="232"/>
        <v>6.0058747812906645</v>
      </c>
      <c r="I704">
        <f t="shared" si="232"/>
        <v>10.479999542236321</v>
      </c>
      <c r="J704">
        <f t="shared" si="232"/>
        <v>11.186391830444293</v>
      </c>
    </row>
    <row r="705" spans="1:10" x14ac:dyDescent="0.3">
      <c r="C705">
        <f>AVERAGE(C704:D704)</f>
        <v>9.6782023111978805</v>
      </c>
    </row>
    <row r="706" spans="1:10" x14ac:dyDescent="0.3">
      <c r="C706">
        <f>C704-9.678</f>
        <v>0.59414368184402733</v>
      </c>
      <c r="D706">
        <f t="shared" ref="D706:J706" si="233">D704-9.678</f>
        <v>-0.59373905944826788</v>
      </c>
      <c r="E706">
        <f t="shared" si="233"/>
        <v>-1.9827033945719563</v>
      </c>
      <c r="F706">
        <f t="shared" si="233"/>
        <v>-0.44908205159509151</v>
      </c>
      <c r="G706">
        <f t="shared" si="233"/>
        <v>-4.5231175689697452</v>
      </c>
      <c r="H706">
        <f t="shared" si="233"/>
        <v>-3.6721252187093363</v>
      </c>
      <c r="I706">
        <f t="shared" si="233"/>
        <v>0.8019995422363202</v>
      </c>
      <c r="J706">
        <f t="shared" si="233"/>
        <v>1.5083918304442925</v>
      </c>
    </row>
    <row r="707" spans="1:10" x14ac:dyDescent="0.3">
      <c r="C707">
        <f>2^-C706</f>
        <v>0.66243753131803906</v>
      </c>
      <c r="D707">
        <f t="shared" ref="D707:J707" si="234">2^-D706</f>
        <v>1.5091529830203014</v>
      </c>
      <c r="E707">
        <f t="shared" si="234"/>
        <v>3.9523299581462932</v>
      </c>
      <c r="F707">
        <f t="shared" si="234"/>
        <v>1.3651713582034963</v>
      </c>
      <c r="G707">
        <f t="shared" si="234"/>
        <v>22.992916500903551</v>
      </c>
      <c r="H707">
        <f t="shared" si="234"/>
        <v>12.747347898556781</v>
      </c>
      <c r="I707">
        <f t="shared" si="234"/>
        <v>0.5735536941002668</v>
      </c>
      <c r="J707">
        <f t="shared" si="234"/>
        <v>0.35150282019398787</v>
      </c>
    </row>
    <row r="709" spans="1:10" x14ac:dyDescent="0.3">
      <c r="A709" t="s">
        <v>182</v>
      </c>
      <c r="C709" t="s">
        <v>115</v>
      </c>
      <c r="D709" t="s">
        <v>116</v>
      </c>
      <c r="E709" t="s">
        <v>73</v>
      </c>
      <c r="F709" t="s">
        <v>74</v>
      </c>
      <c r="G709" t="s">
        <v>77</v>
      </c>
      <c r="H709" t="s">
        <v>78</v>
      </c>
      <c r="I709" t="s">
        <v>79</v>
      </c>
      <c r="J709" t="s">
        <v>80</v>
      </c>
    </row>
    <row r="710" spans="1:10" x14ac:dyDescent="0.3">
      <c r="C710">
        <v>28.319501876831055</v>
      </c>
      <c r="D710">
        <v>27.081926345825195</v>
      </c>
      <c r="E710">
        <v>24.409078598022461</v>
      </c>
      <c r="F710">
        <v>22.136968612670898</v>
      </c>
      <c r="G710">
        <v>24.123819351196289</v>
      </c>
      <c r="H710">
        <v>24.213888168334961</v>
      </c>
      <c r="I710">
        <v>23.759401321411133</v>
      </c>
      <c r="J710">
        <v>25.3027954101562</v>
      </c>
    </row>
    <row r="711" spans="1:10" x14ac:dyDescent="0.3">
      <c r="C711">
        <v>28.197389602661133</v>
      </c>
      <c r="D711">
        <v>27.762622833251953</v>
      </c>
      <c r="E711">
        <v>22.415700912475501</v>
      </c>
      <c r="F711">
        <v>16.473468780517578</v>
      </c>
      <c r="G711">
        <v>24.179290771484375</v>
      </c>
      <c r="H711">
        <v>23.658151626586914</v>
      </c>
      <c r="I711">
        <v>20.952369689941406</v>
      </c>
      <c r="J711">
        <v>24.188987731933501</v>
      </c>
    </row>
    <row r="712" spans="1:10" x14ac:dyDescent="0.3">
      <c r="C712">
        <v>27.929140090942383</v>
      </c>
      <c r="D712">
        <v>27.38237190246582</v>
      </c>
      <c r="E712">
        <v>20.706968307495099</v>
      </c>
      <c r="F712">
        <v>21.142126083374023</v>
      </c>
      <c r="G712">
        <v>24.105667114257813</v>
      </c>
      <c r="H712">
        <v>24.062677383422852</v>
      </c>
      <c r="I712">
        <v>22.682945251464844</v>
      </c>
      <c r="J712">
        <v>23.0070705413818</v>
      </c>
    </row>
    <row r="713" spans="1:10" x14ac:dyDescent="0.3">
      <c r="C713">
        <f>C712-C676</f>
        <v>11.615114847819012</v>
      </c>
      <c r="D713">
        <f t="shared" ref="D713:J713" si="235">D712-D676</f>
        <v>11.168914794921875</v>
      </c>
      <c r="E713">
        <f t="shared" si="235"/>
        <v>4.4048474629719863</v>
      </c>
      <c r="F713">
        <f t="shared" si="235"/>
        <v>4.5557861328125</v>
      </c>
      <c r="G713">
        <f t="shared" si="235"/>
        <v>7.2351500193278007</v>
      </c>
      <c r="H713">
        <f t="shared" si="235"/>
        <v>7.8013737996419259</v>
      </c>
      <c r="I713">
        <f t="shared" si="235"/>
        <v>6.2373587290445975</v>
      </c>
      <c r="J713">
        <f t="shared" si="235"/>
        <v>6.263940811157191</v>
      </c>
    </row>
    <row r="714" spans="1:10" x14ac:dyDescent="0.3">
      <c r="C714">
        <f>AVERAGE(C713:D713)</f>
        <v>11.392014821370443</v>
      </c>
    </row>
    <row r="715" spans="1:10" x14ac:dyDescent="0.3">
      <c r="C715">
        <f>C713-11.392</f>
        <v>0.22311484781901214</v>
      </c>
      <c r="D715">
        <f t="shared" ref="D715:J715" si="236">D713-11.392</f>
        <v>-0.22308520507812446</v>
      </c>
      <c r="E715">
        <f t="shared" si="236"/>
        <v>-6.9871525370280132</v>
      </c>
      <c r="F715">
        <f t="shared" si="236"/>
        <v>-6.8362138671874995</v>
      </c>
      <c r="G715">
        <f t="shared" si="236"/>
        <v>-4.1568499806721988</v>
      </c>
      <c r="H715">
        <f t="shared" si="236"/>
        <v>-3.5906262003580736</v>
      </c>
      <c r="I715">
        <f t="shared" si="236"/>
        <v>-5.1546412709554019</v>
      </c>
      <c r="J715">
        <f t="shared" si="236"/>
        <v>-5.1280591888428084</v>
      </c>
    </row>
    <row r="716" spans="1:10" x14ac:dyDescent="0.3">
      <c r="C716">
        <f>2^-C715</f>
        <v>0.85671375212035183</v>
      </c>
      <c r="D716">
        <f t="shared" ref="D716:J716" si="237">2^-D715</f>
        <v>1.1672270358143326</v>
      </c>
      <c r="E716">
        <f t="shared" si="237"/>
        <v>126.86519692348891</v>
      </c>
      <c r="F716">
        <f t="shared" si="237"/>
        <v>114.26294959707072</v>
      </c>
      <c r="G716">
        <f t="shared" si="237"/>
        <v>17.837604551434993</v>
      </c>
      <c r="H716">
        <f t="shared" si="237"/>
        <v>12.047201920714103</v>
      </c>
      <c r="I716">
        <f t="shared" si="237"/>
        <v>35.62063353936189</v>
      </c>
      <c r="J716">
        <f t="shared" si="237"/>
        <v>34.970322334510058</v>
      </c>
    </row>
    <row r="718" spans="1:10" x14ac:dyDescent="0.3">
      <c r="A718" t="s">
        <v>85</v>
      </c>
      <c r="C718">
        <v>29.720312118530273</v>
      </c>
      <c r="D718">
        <v>28.720312118530199</v>
      </c>
      <c r="E718">
        <v>24.4824928994</v>
      </c>
      <c r="F718">
        <v>25.824924468993999</v>
      </c>
      <c r="G718">
        <v>26.8826503753662</v>
      </c>
      <c r="H718">
        <v>27.85819824</v>
      </c>
      <c r="I718">
        <v>25.450605392456001</v>
      </c>
      <c r="J718">
        <v>26.077882766723601</v>
      </c>
    </row>
    <row r="719" spans="1:10" x14ac:dyDescent="0.3">
      <c r="C719">
        <v>29.720312118530273</v>
      </c>
      <c r="D719">
        <v>29.73031211</v>
      </c>
      <c r="E719">
        <v>27.924468994000001</v>
      </c>
      <c r="F719">
        <v>24.824924468993999</v>
      </c>
      <c r="G719">
        <v>27.26503753662</v>
      </c>
      <c r="H719">
        <v>29.2819824</v>
      </c>
      <c r="I719">
        <v>29.450605392456001</v>
      </c>
      <c r="J719">
        <v>28.077882766723601</v>
      </c>
    </row>
    <row r="720" spans="1:10" x14ac:dyDescent="0.3">
      <c r="C720">
        <v>29.720312118530273</v>
      </c>
      <c r="D720">
        <v>30.720312118530199</v>
      </c>
      <c r="E720">
        <v>23.4468994</v>
      </c>
      <c r="F720">
        <v>26.649244689940002</v>
      </c>
      <c r="G720">
        <v>28.850375366200002</v>
      </c>
      <c r="H720">
        <v>23.816570281982422</v>
      </c>
      <c r="I720">
        <v>21.450605392456055</v>
      </c>
      <c r="J720">
        <v>25.077882766723601</v>
      </c>
    </row>
    <row r="721" spans="2:10" x14ac:dyDescent="0.3">
      <c r="C721">
        <f>AVERAGE(C718:C720)</f>
        <v>29.720312118530273</v>
      </c>
      <c r="D721">
        <f t="shared" ref="D721:J721" si="238">AVERAGE(D718:D720)</f>
        <v>29.723645449020136</v>
      </c>
      <c r="E721">
        <f t="shared" si="238"/>
        <v>25.284620431133334</v>
      </c>
      <c r="F721">
        <f t="shared" si="238"/>
        <v>25.766364542642666</v>
      </c>
      <c r="G721">
        <f t="shared" si="238"/>
        <v>27.66602109272873</v>
      </c>
      <c r="H721">
        <f t="shared" si="238"/>
        <v>26.985583640660806</v>
      </c>
      <c r="I721">
        <f t="shared" si="238"/>
        <v>25.450605392456016</v>
      </c>
      <c r="J721">
        <f t="shared" si="238"/>
        <v>26.411216100056933</v>
      </c>
    </row>
    <row r="722" spans="2:10" x14ac:dyDescent="0.3">
      <c r="C722">
        <f>AVERAGE(C721:D721)</f>
        <v>29.721978783775207</v>
      </c>
    </row>
    <row r="723" spans="2:10" x14ac:dyDescent="0.3">
      <c r="C723">
        <f>C721-29.7219</f>
        <v>-1.587881469728103E-3</v>
      </c>
      <c r="D723">
        <f t="shared" ref="D723:J723" si="239">D721-29.7219</f>
        <v>1.7454490201345152E-3</v>
      </c>
      <c r="E723">
        <f t="shared" si="239"/>
        <v>-4.4372795688666677</v>
      </c>
      <c r="F723">
        <f t="shared" si="239"/>
        <v>-3.9555354573573354</v>
      </c>
      <c r="G723">
        <f t="shared" si="239"/>
        <v>-2.0558789072712713</v>
      </c>
      <c r="H723">
        <f t="shared" si="239"/>
        <v>-2.7363163593391953</v>
      </c>
      <c r="I723">
        <f t="shared" si="239"/>
        <v>-4.2712946075439859</v>
      </c>
      <c r="J723">
        <f t="shared" si="239"/>
        <v>-3.3106838999430686</v>
      </c>
    </row>
    <row r="724" spans="2:10" x14ac:dyDescent="0.3">
      <c r="C724">
        <f>2^-C723</f>
        <v>1.0011012414854068</v>
      </c>
      <c r="D724">
        <f t="shared" ref="D724:J724" si="240">2^-D723</f>
        <v>0.99879087851004134</v>
      </c>
      <c r="E724">
        <f t="shared" si="240"/>
        <v>21.664778310215365</v>
      </c>
      <c r="F724">
        <f t="shared" si="240"/>
        <v>15.514394181670358</v>
      </c>
      <c r="G724">
        <f t="shared" si="240"/>
        <v>4.1579687266017782</v>
      </c>
      <c r="H724">
        <f t="shared" si="240"/>
        <v>6.6636672396788619</v>
      </c>
      <c r="I724">
        <f t="shared" si="240"/>
        <v>19.310245588450968</v>
      </c>
      <c r="J724">
        <f t="shared" si="240"/>
        <v>9.9223641152266229</v>
      </c>
    </row>
    <row r="727" spans="2:10" x14ac:dyDescent="0.3">
      <c r="C727" t="s">
        <v>164</v>
      </c>
      <c r="D727" t="s">
        <v>183</v>
      </c>
      <c r="E727" t="s">
        <v>158</v>
      </c>
      <c r="F727" t="s">
        <v>184</v>
      </c>
      <c r="G727" t="s">
        <v>185</v>
      </c>
      <c r="H727" t="s">
        <v>77</v>
      </c>
      <c r="I727" t="s">
        <v>78</v>
      </c>
      <c r="J727" t="s">
        <v>186</v>
      </c>
    </row>
    <row r="729" spans="2:10" x14ac:dyDescent="0.3">
      <c r="B729" t="s">
        <v>187</v>
      </c>
      <c r="C729">
        <v>24.5</v>
      </c>
      <c r="D729">
        <v>26.25</v>
      </c>
      <c r="E729">
        <v>23.45</v>
      </c>
      <c r="F729">
        <v>20.29</v>
      </c>
      <c r="G729">
        <v>22.48</v>
      </c>
      <c r="H729">
        <v>20.350000000000001</v>
      </c>
      <c r="I729">
        <v>23.46</v>
      </c>
      <c r="J729">
        <v>20.74</v>
      </c>
    </row>
    <row r="730" spans="2:10" x14ac:dyDescent="0.3">
      <c r="C730">
        <v>24.48</v>
      </c>
      <c r="D730">
        <v>25.9</v>
      </c>
      <c r="E730">
        <v>23.21</v>
      </c>
      <c r="F730">
        <v>20.46</v>
      </c>
      <c r="G730">
        <v>22.54</v>
      </c>
      <c r="H730">
        <v>20.55</v>
      </c>
      <c r="I730">
        <v>23.58</v>
      </c>
      <c r="J730">
        <v>20.83</v>
      </c>
    </row>
    <row r="731" spans="2:10" x14ac:dyDescent="0.3">
      <c r="C731">
        <f>AVERAGE(C729:C730)</f>
        <v>24.490000000000002</v>
      </c>
      <c r="D731">
        <f t="shared" ref="D731:J731" si="241">AVERAGE(D729:D730)</f>
        <v>26.074999999999999</v>
      </c>
      <c r="E731">
        <f t="shared" si="241"/>
        <v>23.33</v>
      </c>
      <c r="F731">
        <f t="shared" si="241"/>
        <v>20.375</v>
      </c>
      <c r="G731">
        <f t="shared" si="241"/>
        <v>22.509999999999998</v>
      </c>
      <c r="H731">
        <f t="shared" si="241"/>
        <v>20.450000000000003</v>
      </c>
      <c r="I731">
        <f t="shared" si="241"/>
        <v>23.52</v>
      </c>
      <c r="J731">
        <f t="shared" si="241"/>
        <v>20.784999999999997</v>
      </c>
    </row>
    <row r="733" spans="2:10" x14ac:dyDescent="0.3">
      <c r="B733" t="s">
        <v>188</v>
      </c>
      <c r="C733">
        <v>28.87</v>
      </c>
      <c r="D733">
        <v>30.53</v>
      </c>
      <c r="E733">
        <v>27.88</v>
      </c>
      <c r="F733">
        <v>25.39</v>
      </c>
      <c r="G733">
        <v>26.97</v>
      </c>
      <c r="H733">
        <v>25.11</v>
      </c>
      <c r="I733">
        <v>28.44</v>
      </c>
      <c r="J733">
        <v>25.56</v>
      </c>
    </row>
    <row r="734" spans="2:10" x14ac:dyDescent="0.3">
      <c r="C734">
        <v>29.73</v>
      </c>
      <c r="D734">
        <v>31.77</v>
      </c>
      <c r="E734">
        <v>27.83</v>
      </c>
      <c r="F734">
        <v>24.93</v>
      </c>
      <c r="G734">
        <v>27.47</v>
      </c>
      <c r="H734">
        <v>25.32</v>
      </c>
      <c r="I734">
        <v>28.1</v>
      </c>
      <c r="J734">
        <v>25.38</v>
      </c>
    </row>
    <row r="735" spans="2:10" x14ac:dyDescent="0.3">
      <c r="C735">
        <f>AVERAGE(C733:C734)</f>
        <v>29.3</v>
      </c>
      <c r="D735">
        <f t="shared" ref="D735:J735" si="242">AVERAGE(D733:D734)</f>
        <v>31.15</v>
      </c>
      <c r="E735">
        <f t="shared" si="242"/>
        <v>27.854999999999997</v>
      </c>
      <c r="F735">
        <f t="shared" si="242"/>
        <v>25.16</v>
      </c>
      <c r="G735">
        <f t="shared" si="242"/>
        <v>27.22</v>
      </c>
      <c r="H735">
        <f t="shared" si="242"/>
        <v>25.215</v>
      </c>
      <c r="I735">
        <f t="shared" si="242"/>
        <v>28.270000000000003</v>
      </c>
      <c r="J735">
        <f t="shared" si="242"/>
        <v>25.47</v>
      </c>
    </row>
    <row r="736" spans="2:10" x14ac:dyDescent="0.3">
      <c r="B736" t="s">
        <v>189</v>
      </c>
      <c r="C736">
        <f>C735-C731</f>
        <v>4.8099999999999987</v>
      </c>
      <c r="D736">
        <f t="shared" ref="D736:J736" si="243">D735-D731</f>
        <v>5.0749999999999993</v>
      </c>
      <c r="E736">
        <f t="shared" si="243"/>
        <v>4.5249999999999986</v>
      </c>
      <c r="F736">
        <f t="shared" si="243"/>
        <v>4.7850000000000001</v>
      </c>
      <c r="G736">
        <f t="shared" si="243"/>
        <v>4.7100000000000009</v>
      </c>
      <c r="H736">
        <f t="shared" si="243"/>
        <v>4.764999999999997</v>
      </c>
      <c r="I736">
        <f t="shared" si="243"/>
        <v>4.7500000000000036</v>
      </c>
      <c r="J736">
        <f t="shared" si="243"/>
        <v>4.6850000000000023</v>
      </c>
    </row>
    <row r="737" spans="2:10" x14ac:dyDescent="0.3">
      <c r="B737" t="s">
        <v>155</v>
      </c>
      <c r="C737">
        <f>AVERAGE(C736:D736)</f>
        <v>4.942499999999999</v>
      </c>
    </row>
    <row r="738" spans="2:10" x14ac:dyDescent="0.3">
      <c r="B738" t="s">
        <v>190</v>
      </c>
      <c r="C738">
        <f>C736-4.94</f>
        <v>-0.13000000000000167</v>
      </c>
      <c r="D738">
        <f t="shared" ref="D738:J738" si="244">D736-4.94</f>
        <v>0.1349999999999989</v>
      </c>
      <c r="E738">
        <f t="shared" si="244"/>
        <v>-0.41500000000000181</v>
      </c>
      <c r="F738">
        <f t="shared" si="244"/>
        <v>-0.15500000000000025</v>
      </c>
      <c r="G738">
        <f t="shared" si="244"/>
        <v>-0.22999999999999954</v>
      </c>
      <c r="H738">
        <f t="shared" si="244"/>
        <v>-0.17500000000000338</v>
      </c>
      <c r="I738">
        <f t="shared" si="244"/>
        <v>-0.18999999999999684</v>
      </c>
      <c r="J738">
        <f t="shared" si="244"/>
        <v>-0.25499999999999812</v>
      </c>
    </row>
    <row r="739" spans="2:10" x14ac:dyDescent="0.3">
      <c r="C739">
        <f>2^(-C738)</f>
        <v>1.0942937012607408</v>
      </c>
      <c r="D739">
        <f t="shared" ref="D739:J739" si="245">2^(-D738)</f>
        <v>0.91066983359197917</v>
      </c>
      <c r="E739">
        <f t="shared" si="245"/>
        <v>1.3332986770912003</v>
      </c>
      <c r="F739">
        <f t="shared" si="245"/>
        <v>1.1134216182286865</v>
      </c>
      <c r="G739">
        <f t="shared" si="245"/>
        <v>1.1728349492318784</v>
      </c>
      <c r="H739">
        <f t="shared" si="245"/>
        <v>1.1289644048061338</v>
      </c>
      <c r="I739">
        <f t="shared" si="245"/>
        <v>1.1407637158684212</v>
      </c>
      <c r="J739">
        <f t="shared" si="245"/>
        <v>1.1933357430317204</v>
      </c>
    </row>
    <row r="742" spans="2:10" x14ac:dyDescent="0.3">
      <c r="C742">
        <v>30.34</v>
      </c>
      <c r="D742">
        <v>33.700000000000003</v>
      </c>
      <c r="E742">
        <v>29.58</v>
      </c>
      <c r="F742">
        <v>27.09</v>
      </c>
      <c r="G742">
        <v>29.07</v>
      </c>
      <c r="H742">
        <v>27.17</v>
      </c>
      <c r="I742">
        <v>29.83</v>
      </c>
      <c r="J742">
        <v>27.61</v>
      </c>
    </row>
    <row r="743" spans="2:10" x14ac:dyDescent="0.3">
      <c r="C743">
        <v>30.2</v>
      </c>
      <c r="D743">
        <v>33.17</v>
      </c>
      <c r="E743">
        <v>29.56</v>
      </c>
      <c r="F743">
        <v>27.16</v>
      </c>
      <c r="G743">
        <v>28.91</v>
      </c>
      <c r="H743">
        <v>27.13</v>
      </c>
      <c r="I743">
        <v>30.57</v>
      </c>
      <c r="J743">
        <v>27.48</v>
      </c>
    </row>
    <row r="744" spans="2:10" x14ac:dyDescent="0.3">
      <c r="B744" t="s">
        <v>180</v>
      </c>
      <c r="C744">
        <f>AVERAGE(C742:C743)</f>
        <v>30.27</v>
      </c>
      <c r="D744">
        <f t="shared" ref="D744:J744" si="246">AVERAGE(D742:D743)</f>
        <v>33.435000000000002</v>
      </c>
      <c r="E744">
        <f t="shared" si="246"/>
        <v>29.57</v>
      </c>
      <c r="F744">
        <f t="shared" si="246"/>
        <v>27.125</v>
      </c>
      <c r="G744">
        <f t="shared" si="246"/>
        <v>28.990000000000002</v>
      </c>
      <c r="H744">
        <f t="shared" si="246"/>
        <v>27.15</v>
      </c>
      <c r="I744">
        <f t="shared" si="246"/>
        <v>30.2</v>
      </c>
      <c r="J744">
        <f t="shared" si="246"/>
        <v>27.545000000000002</v>
      </c>
    </row>
    <row r="745" spans="2:10" x14ac:dyDescent="0.3">
      <c r="B745" t="s">
        <v>189</v>
      </c>
      <c r="C745">
        <f>C744-C731</f>
        <v>5.7799999999999976</v>
      </c>
      <c r="D745">
        <f t="shared" ref="D745:J745" si="247">D744-D731</f>
        <v>7.360000000000003</v>
      </c>
      <c r="E745">
        <f t="shared" si="247"/>
        <v>6.240000000000002</v>
      </c>
      <c r="F745">
        <f t="shared" si="247"/>
        <v>6.75</v>
      </c>
      <c r="G745">
        <f t="shared" si="247"/>
        <v>6.480000000000004</v>
      </c>
      <c r="H745">
        <f t="shared" si="247"/>
        <v>6.6999999999999957</v>
      </c>
      <c r="I745">
        <f t="shared" si="247"/>
        <v>6.68</v>
      </c>
      <c r="J745">
        <f t="shared" si="247"/>
        <v>6.7600000000000051</v>
      </c>
    </row>
    <row r="746" spans="2:10" x14ac:dyDescent="0.3">
      <c r="B746" t="s">
        <v>190</v>
      </c>
      <c r="C746">
        <f>C745-5.78</f>
        <v>0</v>
      </c>
      <c r="D746">
        <f t="shared" ref="D746:J746" si="248">D745-5.78</f>
        <v>1.5800000000000027</v>
      </c>
      <c r="E746">
        <f t="shared" si="248"/>
        <v>0.46000000000000174</v>
      </c>
      <c r="F746">
        <f t="shared" si="248"/>
        <v>0.96999999999999975</v>
      </c>
      <c r="G746">
        <f t="shared" si="248"/>
        <v>0.70000000000000373</v>
      </c>
      <c r="H746">
        <f t="shared" si="248"/>
        <v>0.91999999999999549</v>
      </c>
      <c r="I746">
        <f t="shared" si="248"/>
        <v>0.89999999999999947</v>
      </c>
      <c r="J746">
        <f t="shared" si="248"/>
        <v>0.98000000000000487</v>
      </c>
    </row>
    <row r="747" spans="2:10" x14ac:dyDescent="0.3">
      <c r="C747">
        <f>2^(-C746)</f>
        <v>1</v>
      </c>
      <c r="D747">
        <f t="shared" ref="D747:J747" si="249">2^(-D746)</f>
        <v>0.3344818886965274</v>
      </c>
      <c r="E747">
        <f t="shared" si="249"/>
        <v>0.72698625866015443</v>
      </c>
      <c r="F747">
        <f t="shared" si="249"/>
        <v>0.51050606285359668</v>
      </c>
      <c r="G747">
        <f t="shared" si="249"/>
        <v>0.6155722066724566</v>
      </c>
      <c r="H747">
        <f t="shared" si="249"/>
        <v>0.52850902028069191</v>
      </c>
      <c r="I747">
        <f t="shared" si="249"/>
        <v>0.53588673126814679</v>
      </c>
      <c r="J747">
        <f t="shared" si="249"/>
        <v>0.50697973989501288</v>
      </c>
    </row>
    <row r="749" spans="2:10" x14ac:dyDescent="0.3">
      <c r="B749" t="s">
        <v>191</v>
      </c>
      <c r="C749">
        <v>29.66</v>
      </c>
      <c r="D749">
        <v>29.24</v>
      </c>
      <c r="E749">
        <v>29.58</v>
      </c>
      <c r="F749">
        <v>26.88</v>
      </c>
      <c r="G749">
        <v>28.95</v>
      </c>
      <c r="H749">
        <v>27.31</v>
      </c>
      <c r="I749">
        <v>29.67</v>
      </c>
      <c r="J749">
        <v>27.25</v>
      </c>
    </row>
    <row r="750" spans="2:10" x14ac:dyDescent="0.3">
      <c r="C750">
        <v>29.66</v>
      </c>
      <c r="D750">
        <v>29.73</v>
      </c>
      <c r="E750">
        <v>29.7</v>
      </c>
      <c r="F750">
        <v>27.05</v>
      </c>
      <c r="G750">
        <v>29.22</v>
      </c>
      <c r="H750">
        <v>27.09</v>
      </c>
      <c r="I750">
        <v>29.7</v>
      </c>
      <c r="J750">
        <v>27.44</v>
      </c>
    </row>
    <row r="751" spans="2:10" x14ac:dyDescent="0.3">
      <c r="C751">
        <f>AVERAGE(C749:C750)</f>
        <v>29.66</v>
      </c>
      <c r="D751">
        <f t="shared" ref="D751:J751" si="250">AVERAGE(D749:D750)</f>
        <v>29.484999999999999</v>
      </c>
      <c r="E751">
        <f t="shared" si="250"/>
        <v>29.64</v>
      </c>
      <c r="F751">
        <f t="shared" si="250"/>
        <v>26.965</v>
      </c>
      <c r="G751">
        <f t="shared" si="250"/>
        <v>29.085000000000001</v>
      </c>
      <c r="H751">
        <f t="shared" si="250"/>
        <v>27.2</v>
      </c>
      <c r="I751">
        <f t="shared" si="250"/>
        <v>29.685000000000002</v>
      </c>
      <c r="J751">
        <f t="shared" si="250"/>
        <v>27.344999999999999</v>
      </c>
    </row>
    <row r="752" spans="2:10" x14ac:dyDescent="0.3">
      <c r="B752" t="s">
        <v>189</v>
      </c>
      <c r="C752">
        <f>C751-C731</f>
        <v>5.1699999999999982</v>
      </c>
      <c r="D752">
        <f t="shared" ref="D752:J752" si="251">D751-D731</f>
        <v>3.41</v>
      </c>
      <c r="E752">
        <f t="shared" si="251"/>
        <v>6.3100000000000023</v>
      </c>
      <c r="F752">
        <f t="shared" si="251"/>
        <v>6.59</v>
      </c>
      <c r="G752">
        <f t="shared" si="251"/>
        <v>6.5750000000000028</v>
      </c>
      <c r="H752">
        <f t="shared" si="251"/>
        <v>6.7499999999999964</v>
      </c>
      <c r="I752">
        <f t="shared" si="251"/>
        <v>6.1650000000000027</v>
      </c>
      <c r="J752">
        <f t="shared" si="251"/>
        <v>6.5600000000000023</v>
      </c>
    </row>
    <row r="753" spans="2:10" x14ac:dyDescent="0.3">
      <c r="B753" t="s">
        <v>179</v>
      </c>
      <c r="C753">
        <f>C752-5.17</f>
        <v>0</v>
      </c>
      <c r="D753">
        <f t="shared" ref="D753:J753" si="252">D752-5.17</f>
        <v>-1.7599999999999998</v>
      </c>
      <c r="E753">
        <f t="shared" si="252"/>
        <v>1.1400000000000023</v>
      </c>
      <c r="F753">
        <f t="shared" si="252"/>
        <v>1.42</v>
      </c>
      <c r="G753">
        <f t="shared" si="252"/>
        <v>1.4050000000000029</v>
      </c>
      <c r="H753">
        <f t="shared" si="252"/>
        <v>1.5799999999999965</v>
      </c>
      <c r="I753">
        <f t="shared" si="252"/>
        <v>0.99500000000000277</v>
      </c>
      <c r="J753">
        <f t="shared" si="252"/>
        <v>1.3900000000000023</v>
      </c>
    </row>
    <row r="754" spans="2:10" x14ac:dyDescent="0.3">
      <c r="C754">
        <f>2^(-C753)</f>
        <v>1</v>
      </c>
      <c r="D754">
        <f t="shared" ref="D754:J754" si="253">2^(-D753)</f>
        <v>3.3869812494501077</v>
      </c>
      <c r="E754">
        <f t="shared" si="253"/>
        <v>0.45375957765857972</v>
      </c>
      <c r="F754">
        <f t="shared" si="253"/>
        <v>0.37371231215873468</v>
      </c>
      <c r="G754">
        <f t="shared" si="253"/>
        <v>0.37761814639070562</v>
      </c>
      <c r="H754">
        <f t="shared" si="253"/>
        <v>0.33448188869652884</v>
      </c>
      <c r="I754">
        <f t="shared" si="253"/>
        <v>0.50173587425475041</v>
      </c>
      <c r="J754">
        <f t="shared" si="253"/>
        <v>0.38156480224013917</v>
      </c>
    </row>
    <row r="756" spans="2:10" x14ac:dyDescent="0.3">
      <c r="B756" t="s">
        <v>181</v>
      </c>
      <c r="C756">
        <v>30.58</v>
      </c>
      <c r="D756">
        <v>29.16</v>
      </c>
      <c r="E756">
        <v>31</v>
      </c>
      <c r="F756">
        <v>27.56</v>
      </c>
      <c r="G756">
        <v>29.05</v>
      </c>
      <c r="H756">
        <v>27.66</v>
      </c>
      <c r="I756">
        <v>29.09</v>
      </c>
      <c r="J756">
        <v>27.78</v>
      </c>
    </row>
    <row r="757" spans="2:10" x14ac:dyDescent="0.3">
      <c r="C757">
        <v>30.75</v>
      </c>
      <c r="D757">
        <v>29.84</v>
      </c>
      <c r="E757">
        <v>30.11</v>
      </c>
      <c r="F757">
        <v>27.56</v>
      </c>
      <c r="G757">
        <v>29.42</v>
      </c>
      <c r="H757">
        <v>27.16</v>
      </c>
      <c r="I757">
        <v>29.26</v>
      </c>
      <c r="J757">
        <v>27.86</v>
      </c>
    </row>
    <row r="758" spans="2:10" x14ac:dyDescent="0.3">
      <c r="C758">
        <f>AVERAGE(C756:C757)</f>
        <v>30.664999999999999</v>
      </c>
      <c r="D758">
        <f t="shared" ref="D758:J758" si="254">AVERAGE(D756:D757)</f>
        <v>29.5</v>
      </c>
      <c r="E758">
        <f t="shared" si="254"/>
        <v>30.555</v>
      </c>
      <c r="F758">
        <f t="shared" si="254"/>
        <v>27.56</v>
      </c>
      <c r="G758">
        <f t="shared" si="254"/>
        <v>29.234999999999999</v>
      </c>
      <c r="H758">
        <f t="shared" si="254"/>
        <v>27.41</v>
      </c>
      <c r="I758">
        <f t="shared" si="254"/>
        <v>29.175000000000001</v>
      </c>
      <c r="J758">
        <f t="shared" si="254"/>
        <v>27.82</v>
      </c>
    </row>
    <row r="759" spans="2:10" x14ac:dyDescent="0.3">
      <c r="C759">
        <f t="shared" ref="C759:J759" si="255">C758-C731</f>
        <v>6.1749999999999972</v>
      </c>
      <c r="D759">
        <f t="shared" si="255"/>
        <v>3.4250000000000007</v>
      </c>
      <c r="E759">
        <f t="shared" si="255"/>
        <v>7.2250000000000014</v>
      </c>
      <c r="F759">
        <f t="shared" si="255"/>
        <v>7.1849999999999987</v>
      </c>
      <c r="G759">
        <f t="shared" si="255"/>
        <v>6.7250000000000014</v>
      </c>
      <c r="H759">
        <f t="shared" si="255"/>
        <v>6.9599999999999973</v>
      </c>
      <c r="I759">
        <f t="shared" si="255"/>
        <v>5.6550000000000011</v>
      </c>
      <c r="J759">
        <f t="shared" si="255"/>
        <v>7.0350000000000037</v>
      </c>
    </row>
    <row r="760" spans="2:10" x14ac:dyDescent="0.3">
      <c r="C760">
        <f>C759-6.17</f>
        <v>4.9999999999972289E-3</v>
      </c>
      <c r="D760">
        <f t="shared" ref="D760:J760" si="256">D759-6.17</f>
        <v>-2.7449999999999992</v>
      </c>
      <c r="E760">
        <f t="shared" si="256"/>
        <v>1.0550000000000015</v>
      </c>
      <c r="F760">
        <f t="shared" si="256"/>
        <v>1.0149999999999988</v>
      </c>
      <c r="G760">
        <f t="shared" si="256"/>
        <v>0.55500000000000149</v>
      </c>
      <c r="H760">
        <f t="shared" si="256"/>
        <v>0.78999999999999737</v>
      </c>
      <c r="I760">
        <f t="shared" si="256"/>
        <v>-0.51499999999999879</v>
      </c>
      <c r="J760">
        <f t="shared" si="256"/>
        <v>0.86500000000000377</v>
      </c>
    </row>
    <row r="761" spans="2:10" x14ac:dyDescent="0.3">
      <c r="C761">
        <f>2^(-C760)</f>
        <v>0.99654026282786978</v>
      </c>
      <c r="D761">
        <f t="shared" ref="D761:J761" si="257">2^(-D760)</f>
        <v>6.7038970773435853</v>
      </c>
      <c r="E761">
        <f t="shared" si="257"/>
        <v>0.48129722155087523</v>
      </c>
      <c r="F761">
        <f t="shared" si="257"/>
        <v>0.49482832820760386</v>
      </c>
      <c r="G761">
        <f t="shared" si="257"/>
        <v>0.68065705824973599</v>
      </c>
      <c r="H761">
        <f t="shared" si="257"/>
        <v>0.5783440919526448</v>
      </c>
      <c r="I761">
        <f t="shared" si="257"/>
        <v>1.4289941397410919</v>
      </c>
      <c r="J761">
        <f t="shared" si="257"/>
        <v>0.54904640689352346</v>
      </c>
    </row>
    <row r="763" spans="2:10" x14ac:dyDescent="0.3">
      <c r="B763" t="s">
        <v>192</v>
      </c>
      <c r="C763">
        <v>31.46</v>
      </c>
      <c r="E763">
        <v>30.04</v>
      </c>
      <c r="F763">
        <v>27.76</v>
      </c>
      <c r="G763">
        <v>29.83</v>
      </c>
      <c r="H763">
        <v>27.01</v>
      </c>
      <c r="I763">
        <v>30.46</v>
      </c>
      <c r="J763">
        <v>27.87</v>
      </c>
    </row>
    <row r="764" spans="2:10" x14ac:dyDescent="0.3">
      <c r="C764">
        <v>31.08</v>
      </c>
      <c r="D764">
        <v>33.270000000000003</v>
      </c>
      <c r="E764">
        <v>30.51</v>
      </c>
      <c r="F764">
        <v>27.69</v>
      </c>
      <c r="G764">
        <v>29.69</v>
      </c>
      <c r="H764">
        <v>28.05</v>
      </c>
      <c r="I764">
        <v>30.45</v>
      </c>
      <c r="J764">
        <v>28</v>
      </c>
    </row>
    <row r="765" spans="2:10" x14ac:dyDescent="0.3">
      <c r="C765">
        <f>AVERAGE(C763:C764)</f>
        <v>31.27</v>
      </c>
      <c r="D765">
        <f t="shared" ref="D765:J765" si="258">AVERAGE(D763:D764)</f>
        <v>33.270000000000003</v>
      </c>
      <c r="E765">
        <f t="shared" si="258"/>
        <v>30.274999999999999</v>
      </c>
      <c r="F765">
        <f t="shared" si="258"/>
        <v>27.725000000000001</v>
      </c>
      <c r="G765">
        <f t="shared" si="258"/>
        <v>29.759999999999998</v>
      </c>
      <c r="H765">
        <f t="shared" si="258"/>
        <v>27.53</v>
      </c>
      <c r="I765">
        <f t="shared" si="258"/>
        <v>30.454999999999998</v>
      </c>
      <c r="J765">
        <f t="shared" si="258"/>
        <v>27.935000000000002</v>
      </c>
    </row>
    <row r="766" spans="2:10" x14ac:dyDescent="0.3">
      <c r="C766">
        <f>C765-C731</f>
        <v>6.7799999999999976</v>
      </c>
      <c r="D766">
        <f t="shared" ref="D766:J766" si="259">D765-D731</f>
        <v>7.1950000000000038</v>
      </c>
      <c r="E766">
        <f t="shared" si="259"/>
        <v>6.9450000000000003</v>
      </c>
      <c r="F766">
        <f t="shared" si="259"/>
        <v>7.3500000000000014</v>
      </c>
      <c r="G766">
        <f t="shared" si="259"/>
        <v>7.25</v>
      </c>
      <c r="H766">
        <f t="shared" si="259"/>
        <v>7.0799999999999983</v>
      </c>
      <c r="I766">
        <f t="shared" si="259"/>
        <v>6.9349999999999987</v>
      </c>
      <c r="J766">
        <f t="shared" si="259"/>
        <v>7.1500000000000057</v>
      </c>
    </row>
    <row r="767" spans="2:10" x14ac:dyDescent="0.3">
      <c r="C767">
        <f>C766-6.78</f>
        <v>0</v>
      </c>
      <c r="D767">
        <f t="shared" ref="D767:J767" si="260">D766-6.78</f>
        <v>0.41500000000000359</v>
      </c>
      <c r="E767">
        <f t="shared" si="260"/>
        <v>0.16500000000000004</v>
      </c>
      <c r="F767">
        <f t="shared" si="260"/>
        <v>0.57000000000000117</v>
      </c>
      <c r="G767">
        <f t="shared" si="260"/>
        <v>0.46999999999999975</v>
      </c>
      <c r="H767">
        <f t="shared" si="260"/>
        <v>0.29999999999999805</v>
      </c>
      <c r="I767">
        <f t="shared" si="260"/>
        <v>0.15499999999999847</v>
      </c>
      <c r="J767">
        <f t="shared" si="260"/>
        <v>0.37000000000000544</v>
      </c>
    </row>
    <row r="768" spans="2:10" x14ac:dyDescent="0.3">
      <c r="C768">
        <f>2^(-C767)</f>
        <v>1</v>
      </c>
      <c r="D768">
        <f t="shared" ref="D768:J768" si="261">2^(-D767)</f>
        <v>0.75001949464290729</v>
      </c>
      <c r="E768">
        <f t="shared" si="261"/>
        <v>0.89192851942009266</v>
      </c>
      <c r="F768">
        <f t="shared" si="261"/>
        <v>0.67361678843284456</v>
      </c>
      <c r="G768">
        <f t="shared" si="261"/>
        <v>0.72196459776124822</v>
      </c>
      <c r="H768">
        <f t="shared" si="261"/>
        <v>0.81225239635623669</v>
      </c>
      <c r="I768">
        <f t="shared" si="261"/>
        <v>0.89813237288393521</v>
      </c>
      <c r="J768">
        <f t="shared" si="261"/>
        <v>0.77378249677119204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2022-02-15T04:37:16Z</dcterms:modified>
</cp:coreProperties>
</file>