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5E76E737-CCDF-4F2F-8732-E1FC55FC5A87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4" r:id="rId1"/>
  </sheets>
  <definedNames>
    <definedName name="新建文本文档__2__1" localSheetId="0">Sheet1!#REF!</definedName>
    <definedName name="新建文本文档__2__2" localSheetId="0">Sheet1!$AW$4:$BG$5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8" i="4" l="1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N68" i="4"/>
  <c r="N69" i="4"/>
  <c r="N70" i="4"/>
  <c r="N71" i="4"/>
  <c r="AW22" i="4"/>
  <c r="AX22" i="4"/>
  <c r="AY22" i="4"/>
  <c r="AZ22" i="4"/>
  <c r="BA22" i="4"/>
  <c r="BB22" i="4"/>
  <c r="BC22" i="4"/>
  <c r="BD22" i="4"/>
  <c r="BE22" i="4"/>
  <c r="BF22" i="4"/>
  <c r="BG22" i="4"/>
  <c r="AW23" i="4"/>
  <c r="AX23" i="4"/>
  <c r="AY23" i="4"/>
  <c r="AZ23" i="4"/>
  <c r="BA23" i="4"/>
  <c r="BB23" i="4"/>
  <c r="BC23" i="4"/>
  <c r="BD23" i="4"/>
  <c r="BE23" i="4"/>
  <c r="BF23" i="4"/>
  <c r="BG23" i="4"/>
  <c r="BG21" i="4"/>
  <c r="BF21" i="4"/>
  <c r="BE21" i="4"/>
  <c r="BD21" i="4"/>
  <c r="BC21" i="4"/>
  <c r="BB21" i="4"/>
  <c r="BA21" i="4"/>
  <c r="AZ21" i="4"/>
  <c r="AY21" i="4"/>
  <c r="AX21" i="4"/>
  <c r="AW21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N65" i="4"/>
  <c r="N66" i="4"/>
  <c r="N67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P21" i="4"/>
  <c r="AQ21" i="4"/>
  <c r="AR21" i="4"/>
  <c r="AS21" i="4"/>
  <c r="AT21" i="4"/>
  <c r="AU21" i="4"/>
  <c r="AV21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P22" i="4"/>
  <c r="AQ22" i="4"/>
  <c r="AR22" i="4"/>
  <c r="AS22" i="4"/>
  <c r="AT22" i="4"/>
  <c r="AU22" i="4"/>
  <c r="AV22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P23" i="4"/>
  <c r="AQ23" i="4"/>
  <c r="AR23" i="4"/>
  <c r="AS23" i="4"/>
  <c r="AT23" i="4"/>
  <c r="AU23" i="4"/>
  <c r="AV23" i="4"/>
  <c r="N21" i="4"/>
  <c r="N22" i="4"/>
  <c r="N23" i="4"/>
  <c r="M71" i="4"/>
  <c r="L71" i="4"/>
  <c r="K71" i="4"/>
  <c r="J71" i="4"/>
  <c r="I71" i="4"/>
  <c r="H71" i="4"/>
  <c r="G71" i="4"/>
  <c r="F71" i="4"/>
  <c r="E71" i="4"/>
  <c r="D71" i="4"/>
  <c r="C71" i="4"/>
  <c r="B71" i="4"/>
  <c r="M70" i="4"/>
  <c r="L70" i="4"/>
  <c r="K70" i="4"/>
  <c r="J70" i="4"/>
  <c r="I70" i="4"/>
  <c r="H70" i="4"/>
  <c r="G70" i="4"/>
  <c r="F70" i="4"/>
  <c r="E70" i="4"/>
  <c r="D70" i="4"/>
  <c r="C70" i="4"/>
  <c r="B70" i="4"/>
  <c r="M69" i="4"/>
  <c r="L69" i="4"/>
  <c r="K69" i="4"/>
  <c r="J69" i="4"/>
  <c r="I69" i="4"/>
  <c r="H69" i="4"/>
  <c r="G69" i="4"/>
  <c r="F69" i="4"/>
  <c r="E69" i="4"/>
  <c r="D69" i="4"/>
  <c r="C69" i="4"/>
  <c r="B69" i="4"/>
  <c r="M68" i="4"/>
  <c r="L68" i="4"/>
  <c r="K68" i="4"/>
  <c r="J68" i="4"/>
  <c r="I68" i="4"/>
  <c r="H68" i="4"/>
  <c r="G68" i="4"/>
  <c r="F68" i="4"/>
  <c r="E68" i="4"/>
  <c r="D68" i="4"/>
  <c r="C68" i="4"/>
  <c r="B68" i="4"/>
  <c r="AV67" i="4"/>
  <c r="AU67" i="4"/>
  <c r="AT67" i="4"/>
  <c r="AS67" i="4"/>
  <c r="AR67" i="4"/>
  <c r="AQ67" i="4"/>
  <c r="AP67" i="4"/>
  <c r="M67" i="4"/>
  <c r="L67" i="4"/>
  <c r="K67" i="4"/>
  <c r="J67" i="4"/>
  <c r="I67" i="4"/>
  <c r="H67" i="4"/>
  <c r="G67" i="4"/>
  <c r="F67" i="4"/>
  <c r="E67" i="4"/>
  <c r="D67" i="4"/>
  <c r="C67" i="4"/>
  <c r="B67" i="4"/>
  <c r="AV66" i="4"/>
  <c r="AU66" i="4"/>
  <c r="AT66" i="4"/>
  <c r="AS66" i="4"/>
  <c r="AR66" i="4"/>
  <c r="AQ66" i="4"/>
  <c r="AP66" i="4"/>
  <c r="M66" i="4"/>
  <c r="L66" i="4"/>
  <c r="K66" i="4"/>
  <c r="J66" i="4"/>
  <c r="I66" i="4"/>
  <c r="H66" i="4"/>
  <c r="G66" i="4"/>
  <c r="F66" i="4"/>
  <c r="E66" i="4"/>
  <c r="D66" i="4"/>
  <c r="C66" i="4"/>
  <c r="B66" i="4"/>
  <c r="AV65" i="4"/>
  <c r="AU65" i="4"/>
  <c r="AT65" i="4"/>
  <c r="AS65" i="4"/>
  <c r="AR65" i="4"/>
  <c r="AQ65" i="4"/>
  <c r="AP65" i="4"/>
  <c r="M65" i="4"/>
  <c r="L65" i="4"/>
  <c r="K65" i="4"/>
  <c r="J65" i="4"/>
  <c r="I65" i="4"/>
  <c r="H65" i="4"/>
  <c r="G65" i="4"/>
  <c r="F65" i="4"/>
  <c r="E65" i="4"/>
  <c r="D65" i="4"/>
  <c r="C65" i="4"/>
  <c r="B65" i="4"/>
  <c r="M23" i="4"/>
  <c r="L23" i="4"/>
  <c r="K23" i="4"/>
  <c r="J23" i="4"/>
  <c r="I23" i="4"/>
  <c r="H23" i="4"/>
  <c r="G23" i="4"/>
  <c r="F23" i="4"/>
  <c r="E23" i="4"/>
  <c r="D23" i="4"/>
  <c r="C23" i="4"/>
  <c r="B23" i="4"/>
  <c r="M22" i="4"/>
  <c r="L22" i="4"/>
  <c r="K22" i="4"/>
  <c r="J22" i="4"/>
  <c r="I22" i="4"/>
  <c r="H22" i="4"/>
  <c r="G22" i="4"/>
  <c r="F22" i="4"/>
  <c r="E22" i="4"/>
  <c r="D22" i="4"/>
  <c r="C22" i="4"/>
  <c r="B22" i="4"/>
  <c r="M21" i="4"/>
  <c r="L21" i="4"/>
  <c r="K21" i="4"/>
  <c r="J21" i="4"/>
  <c r="I21" i="4"/>
  <c r="H21" i="4"/>
  <c r="G21" i="4"/>
  <c r="F21" i="4"/>
  <c r="E21" i="4"/>
  <c r="D21" i="4"/>
  <c r="C21" i="4"/>
  <c r="B21" i="4"/>
  <c r="AV20" i="4"/>
  <c r="AU20" i="4"/>
  <c r="AT20" i="4"/>
  <c r="AS20" i="4"/>
  <c r="AR20" i="4"/>
  <c r="AQ20" i="4"/>
  <c r="AP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V19" i="4"/>
  <c r="AU19" i="4"/>
  <c r="AT19" i="4"/>
  <c r="AS19" i="4"/>
  <c r="AR19" i="4"/>
  <c r="AQ19" i="4"/>
  <c r="AP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新建文本文档 (2)" type="6" refreshedVersion="4" background="1" saveData="1">
    <textPr codePage="936" sourceFile="C:\Users\wangxiangsong\Desktop\新建文本文档 (2).txt" space="1" consecutive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新建文本文档 (2)1" type="6" refreshedVersion="4" background="1" saveData="1">
    <textPr codePage="936" sourceFile="C:\Users\wangxiangsong\Desktop\新建文本文档 (2).txt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2000000}" name="新建文本文档 (2)11" type="6" refreshedVersion="4" background="1" saveData="1">
    <textPr codePage="936" sourceFile="C:\Users\wangxiangsong\Desktop\新建文本文档 (2).txt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<sst xmlns="http://schemas.openxmlformats.org/spreadsheetml/2006/main" count="145" uniqueCount="144">
  <si>
    <t>sample</t>
  </si>
  <si>
    <t>MnO</t>
  </si>
  <si>
    <t>CaO</t>
  </si>
  <si>
    <t>L.O.I</t>
  </si>
  <si>
    <t>Total</t>
  </si>
  <si>
    <t>Mg#</t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</si>
  <si>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</si>
  <si>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</si>
  <si>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</si>
  <si>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</si>
  <si>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</si>
  <si>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</si>
  <si>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</si>
  <si>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</si>
  <si>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</si>
  <si>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</si>
  <si>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</si>
  <si>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</si>
  <si>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</si>
  <si>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</si>
  <si>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</si>
  <si>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</si>
  <si>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</si>
  <si>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</si>
  <si>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</si>
  <si>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</si>
  <si>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</si>
  <si>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</si>
  <si>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</si>
  <si>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</si>
  <si>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</si>
  <si>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</si>
  <si>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</si>
  <si>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</si>
  <si>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</si>
  <si>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</si>
  <si>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</si>
  <si>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</si>
  <si>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</si>
  <si>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</si>
  <si>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 xml:space="preserve">Tl </t>
  </si>
  <si>
    <t>Pb</t>
  </si>
  <si>
    <t>Bi</t>
  </si>
  <si>
    <t>Th</t>
  </si>
  <si>
    <t>U</t>
  </si>
  <si>
    <t>δEu</t>
    <phoneticPr fontId="1" type="noConversion"/>
  </si>
  <si>
    <t>C14JH02</t>
  </si>
  <si>
    <t>C14JH03</t>
  </si>
  <si>
    <t>C14JH04</t>
  </si>
  <si>
    <t>C14JH13</t>
  </si>
  <si>
    <t>C14JH14</t>
  </si>
  <si>
    <t>C14JH15</t>
  </si>
  <si>
    <t>C14JH16</t>
  </si>
  <si>
    <t>C14JH24</t>
  </si>
  <si>
    <t>C14JH25</t>
  </si>
  <si>
    <t>C14JH26</t>
  </si>
  <si>
    <t>C14JH27</t>
  </si>
  <si>
    <t>C14JH29</t>
  </si>
  <si>
    <t>C14JH30</t>
  </si>
  <si>
    <t>C14JH31</t>
  </si>
  <si>
    <t>C14JH32</t>
  </si>
  <si>
    <t>C14JH34</t>
  </si>
  <si>
    <t>C14JH35</t>
  </si>
  <si>
    <t>C14JH36</t>
  </si>
  <si>
    <t>C14JH37</t>
  </si>
  <si>
    <t>Monzonite granite</t>
    <phoneticPr fontId="2" type="noConversion"/>
  </si>
  <si>
    <t>K-feldspar granite</t>
    <phoneticPr fontId="2" type="noConversion"/>
  </si>
  <si>
    <t>A/CNK</t>
  </si>
  <si>
    <t>A/NK</t>
    <phoneticPr fontId="2" type="noConversion"/>
  </si>
  <si>
    <t>K2O/Na2O</t>
    <phoneticPr fontId="2" type="noConversion"/>
  </si>
  <si>
    <t>(K2O+Na2O)/CaO</t>
    <phoneticPr fontId="2" type="noConversion"/>
  </si>
  <si>
    <t>K</t>
  </si>
  <si>
    <t>Ti</t>
  </si>
  <si>
    <t>P</t>
  </si>
  <si>
    <t>(Gd/Yb)N</t>
    <phoneticPr fontId="2" type="noConversion"/>
  </si>
  <si>
    <t>Sr/Y</t>
    <phoneticPr fontId="2" type="noConversion"/>
  </si>
  <si>
    <t>Fe2O3T</t>
    <phoneticPr fontId="2" type="noConversion"/>
  </si>
  <si>
    <t>MgO</t>
    <phoneticPr fontId="1" type="noConversion"/>
  </si>
  <si>
    <t>Granodiorite</t>
    <phoneticPr fontId="2" type="noConversion"/>
  </si>
  <si>
    <t>Group2</t>
    <phoneticPr fontId="1" type="noConversion"/>
  </si>
  <si>
    <t>Group1</t>
    <phoneticPr fontId="1" type="noConversion"/>
  </si>
  <si>
    <t>PM10-1</t>
  </si>
  <si>
    <t>PM11-2</t>
  </si>
  <si>
    <t>PM14-1</t>
  </si>
  <si>
    <t>12KKPM-14</t>
  </si>
  <si>
    <t>12KKPM-15</t>
  </si>
  <si>
    <t>12KKPM-17</t>
  </si>
  <si>
    <t>12KK-20</t>
  </si>
  <si>
    <t>12KK-21</t>
  </si>
  <si>
    <t>12KK-22</t>
  </si>
  <si>
    <t>12KK-23</t>
  </si>
  <si>
    <t>12KK-24</t>
  </si>
  <si>
    <t>12KK-25</t>
  </si>
  <si>
    <t>PM2-2</t>
  </si>
  <si>
    <t>PM2-8</t>
  </si>
  <si>
    <t>PM2-9</t>
  </si>
  <si>
    <t>PM3-1</t>
  </si>
  <si>
    <t>PM3-2</t>
  </si>
  <si>
    <t>PM6-2</t>
  </si>
  <si>
    <t>PM9-1</t>
  </si>
  <si>
    <t>AM-B1</t>
  </si>
  <si>
    <t>AM-B2</t>
  </si>
  <si>
    <t>AM-B3</t>
  </si>
  <si>
    <t>AM-B58</t>
  </si>
  <si>
    <t>kk-zk001-7</t>
  </si>
  <si>
    <t>kk-zk001-8</t>
  </si>
  <si>
    <t>PM4-1</t>
  </si>
  <si>
    <t>PM5-1</t>
  </si>
  <si>
    <t>SLT-53-1</t>
  </si>
  <si>
    <t>SLT-53-2</t>
  </si>
  <si>
    <t>SLT-53-3</t>
  </si>
  <si>
    <t>SLT-53-4</t>
  </si>
  <si>
    <t>SLT-53-5</t>
  </si>
  <si>
    <t>SLT-2-1</t>
  </si>
  <si>
    <t>SLT-2-2</t>
  </si>
  <si>
    <t>SLT-2-3</t>
  </si>
  <si>
    <t>SLT-3-1</t>
  </si>
  <si>
    <t>SLT-3-2</t>
  </si>
  <si>
    <t>SLT-3-3</t>
  </si>
  <si>
    <t>Al2O3</t>
  </si>
  <si>
    <t>Na2O</t>
  </si>
  <si>
    <t>K2O</t>
  </si>
  <si>
    <t>P2O5</t>
  </si>
  <si>
    <t>0?%</t>
  </si>
  <si>
    <t>2,63</t>
  </si>
  <si>
    <t>(La/Yb)N</t>
    <phoneticPr fontId="2" type="noConversion"/>
  </si>
  <si>
    <t>Monzonite granite</t>
  </si>
  <si>
    <t>Monzonite granite</t>
    <phoneticPr fontId="2" type="noConversion"/>
  </si>
  <si>
    <t>Group 1</t>
    <phoneticPr fontId="1" type="noConversion"/>
  </si>
  <si>
    <t xml:space="preserve"> Biotite granite</t>
    <phoneticPr fontId="1" type="noConversion"/>
  </si>
  <si>
    <t>Diorite porphyry</t>
    <phoneticPr fontId="1" type="noConversion"/>
  </si>
  <si>
    <t>Quartz diorite porphyry</t>
    <phoneticPr fontId="1" type="noConversion"/>
  </si>
  <si>
    <t>Age</t>
    <phoneticPr fontId="1" type="noConversion"/>
  </si>
  <si>
    <t>This study</t>
    <phoneticPr fontId="1" type="noConversion"/>
  </si>
  <si>
    <t>Zhang et al., 2016</t>
    <phoneticPr fontId="1" type="noConversion"/>
  </si>
  <si>
    <t>K-feldspar granite</t>
    <phoneticPr fontId="1" type="noConversion"/>
  </si>
  <si>
    <t>Zhang et al., 2016</t>
    <phoneticPr fontId="1" type="noConversion"/>
  </si>
  <si>
    <r>
      <t>T(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Times New Roman"/>
        <family val="1"/>
      </rPr>
      <t>)</t>
    </r>
    <phoneticPr fontId="1" type="noConversion"/>
  </si>
  <si>
    <t>This study</t>
    <phoneticPr fontId="1" type="noConversion"/>
  </si>
  <si>
    <r>
      <t>Zhang Y.M.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Zhang L.Q.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Gao H.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Li W.D.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Hu Z.J.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Wan Y and Yuan P. 2016. Petrology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zircon U-Pb geochronology and Hf isotopes of the Husite complex in West Tianshan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Xinjiang. Acta Petrologica Sinica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32( 6) : 1749-1769</t>
    </r>
    <phoneticPr fontId="1" type="noConversion"/>
  </si>
  <si>
    <t>Zhang, W., Leng, C.B., Zhang, X.C., Su, W.C., Tang, H.F., Yan, J.H., Cao, J.L., 2016. Petrogenesis of the Seleteguole granitoids from Jinhe county in Xinjiang (West China): Implications for the tectonic transformation of Northwest Tianshan. Lithos 256-257, 148-164.</t>
    <phoneticPr fontId="1" type="noConversion"/>
  </si>
  <si>
    <t>SiO2</t>
    <phoneticPr fontId="1" type="noConversion"/>
  </si>
  <si>
    <t>TiO2</t>
    <phoneticPr fontId="1" type="noConversion"/>
  </si>
  <si>
    <t>Table S2  Major (wt.%) and trace element (ppm) data for the magmatic rocks from the Northern Yili Block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</si>
</sst>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0;[Red]0.00"/>
    <numFmt numFmtId="178" formatCode="0.0_ "/>
    <numFmt numFmtId="179" formatCode="0_ "/>
    <numFmt numFmtId="180" formatCode="0_);[Red]\(0\)"/>
  </numFmts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Times New Roman"/>
      <family val="1"/>
    </font>
    <font>
      <sz val="11"/>
      <name val="Times New Roman"/>
      <family val="1"/>
    </font>
    <font>
      <sz val="10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rgb="FF231F2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Fill="1" applyAlignment="1">
      <alignment horizontal="center"/>
    </xf>
    <xf numFmtId="178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6" fillId="0" borderId="0" xfId="0" applyNumberFormat="1" applyFont="1" applyAlignment="1">
      <alignment horizontal="center"/>
    </xf>
    <xf numFmtId="179" fontId="6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76" fontId="4" fillId="0" borderId="0" xfId="0" applyNumberFormat="1" applyFont="1" applyFill="1" applyBorder="1" applyAlignment="1">
      <alignment horizontal="center"/>
    </xf>
    <xf numFmtId="180" fontId="3" fillId="0" borderId="0" xfId="0" applyNumberFormat="1" applyFont="1" applyFill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/>
    </xf>
    <xf numFmtId="180" fontId="6" fillId="0" borderId="0" xfId="0" applyNumberFormat="1" applyFont="1" applyAlignment="1">
      <alignment horizontal="center"/>
    </xf>
    <xf numFmtId="180" fontId="3" fillId="0" borderId="0" xfId="0" applyNumberFormat="1" applyFont="1" applyFill="1" applyAlignment="1">
      <alignment horizontal="center"/>
    </xf>
    <xf numFmtId="180" fontId="3" fillId="0" borderId="1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9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新建文本文档 (2)_2" connectionId="3" xr16:uid="{00000000-0016-0000-00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75"/>
  <sheetViews>
    <sheetView tabSelected="1" zoomScale="55" zoomScaleNormal="55" workbookViewId="0">
      <pane xSplit="1" ySplit="4" topLeftCell="B5" activePane="bottomRight" state="frozen"/>
      <selection pane="topRight" activeCell="B1" sqref="B1"/>
      <selection pane="bottomLeft" activeCell="A4" sqref="A4"/>
      <selection pane="bottomRight" sqref="A1:BG1"/>
    </sheetView>
  </sheetViews>
  <sheetFormatPr defaultColWidth="8.90625" defaultRowHeight="14" x14ac:dyDescent="0.3"/>
  <cols>
    <col min="1" max="1" width="27.81640625" style="1" customWidth="1"/>
    <col min="2" max="20" width="8.90625" style="1"/>
    <col min="21" max="21" width="12.08984375" style="1" customWidth="1"/>
    <col min="22" max="41" width="8.90625" style="1"/>
    <col min="42" max="42" width="9.81640625" style="1" bestFit="1" customWidth="1"/>
    <col min="43" max="48" width="8.90625" style="1"/>
    <col min="49" max="49" width="11.90625" style="9" customWidth="1"/>
    <col min="50" max="50" width="11.81640625" style="9" customWidth="1"/>
    <col min="51" max="51" width="11.453125" style="9" customWidth="1"/>
    <col min="52" max="67" width="8.90625" style="9"/>
    <col min="68" max="16384" width="8.90625" style="1"/>
  </cols>
  <sheetData>
    <row r="1" spans="1:67" ht="13" x14ac:dyDescent="0.3">
      <c r="A1" s="24" t="s">
        <v>143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1"/>
      <c r="BI1" s="1"/>
      <c r="BJ1" s="1"/>
      <c r="BK1" s="1"/>
      <c r="BL1" s="1"/>
      <c r="BM1" s="1"/>
      <c r="BN1" s="1"/>
      <c r="BO1" s="1"/>
    </row>
    <row r="2" spans="1:67" ht="13.75" customHeight="1" x14ac:dyDescent="0.3">
      <c r="B2" s="25" t="s">
        <v>128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7"/>
      <c r="AP2" s="26" t="s">
        <v>79</v>
      </c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1"/>
      <c r="BI2" s="1"/>
      <c r="BJ2" s="1"/>
      <c r="BK2" s="1"/>
      <c r="BL2" s="1"/>
      <c r="BM2" s="1"/>
      <c r="BN2" s="1"/>
      <c r="BO2" s="1"/>
    </row>
    <row r="3" spans="1:67" x14ac:dyDescent="0.3">
      <c r="B3" s="25" t="s">
        <v>133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3" t="s">
        <v>134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7"/>
      <c r="AP3" s="26" t="s">
        <v>138</v>
      </c>
      <c r="AQ3" s="26"/>
      <c r="AR3" s="26"/>
      <c r="AS3" s="26"/>
      <c r="AT3" s="26"/>
      <c r="AU3" s="26"/>
      <c r="AV3" s="26"/>
      <c r="AW3" s="23" t="s">
        <v>136</v>
      </c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1"/>
      <c r="BI3" s="1"/>
      <c r="BJ3" s="1"/>
      <c r="BK3" s="1"/>
      <c r="BL3" s="1"/>
      <c r="BM3" s="1"/>
      <c r="BN3" s="1"/>
      <c r="BO3" s="1"/>
    </row>
    <row r="4" spans="1:67" x14ac:dyDescent="0.3">
      <c r="A4" s="7" t="s">
        <v>0</v>
      </c>
      <c r="B4" s="7" t="s">
        <v>53</v>
      </c>
      <c r="C4" s="7" t="s">
        <v>54</v>
      </c>
      <c r="D4" s="7" t="s">
        <v>55</v>
      </c>
      <c r="E4" s="7" t="s">
        <v>56</v>
      </c>
      <c r="F4" s="7" t="s">
        <v>57</v>
      </c>
      <c r="G4" s="7" t="s">
        <v>58</v>
      </c>
      <c r="H4" s="7" t="s">
        <v>59</v>
      </c>
      <c r="I4" s="7" t="s">
        <v>60</v>
      </c>
      <c r="J4" s="7" t="s">
        <v>61</v>
      </c>
      <c r="K4" s="7" t="s">
        <v>62</v>
      </c>
      <c r="L4" s="7" t="s">
        <v>63</v>
      </c>
      <c r="M4" s="7" t="s">
        <v>64</v>
      </c>
      <c r="N4" s="9" t="s">
        <v>81</v>
      </c>
      <c r="O4" s="9" t="s">
        <v>82</v>
      </c>
      <c r="P4" s="9" t="s">
        <v>83</v>
      </c>
      <c r="Q4" s="9" t="s">
        <v>84</v>
      </c>
      <c r="R4" s="9" t="s">
        <v>85</v>
      </c>
      <c r="S4" s="9" t="s">
        <v>86</v>
      </c>
      <c r="T4" s="9" t="s">
        <v>87</v>
      </c>
      <c r="U4" s="9" t="s">
        <v>88</v>
      </c>
      <c r="V4" s="9" t="s">
        <v>89</v>
      </c>
      <c r="W4" s="9" t="s">
        <v>90</v>
      </c>
      <c r="X4" s="9" t="s">
        <v>91</v>
      </c>
      <c r="Y4" s="9" t="s">
        <v>92</v>
      </c>
      <c r="Z4" s="9" t="s">
        <v>93</v>
      </c>
      <c r="AA4" s="9" t="s">
        <v>94</v>
      </c>
      <c r="AB4" s="9" t="s">
        <v>95</v>
      </c>
      <c r="AC4" s="9" t="s">
        <v>96</v>
      </c>
      <c r="AD4" s="9" t="s">
        <v>97</v>
      </c>
      <c r="AE4" s="9" t="s">
        <v>98</v>
      </c>
      <c r="AF4" s="9" t="s">
        <v>99</v>
      </c>
      <c r="AG4" s="9" t="s">
        <v>100</v>
      </c>
      <c r="AH4" s="9" t="s">
        <v>101</v>
      </c>
      <c r="AI4" s="9" t="s">
        <v>102</v>
      </c>
      <c r="AJ4" s="9" t="s">
        <v>103</v>
      </c>
      <c r="AK4" s="9" t="s">
        <v>104</v>
      </c>
      <c r="AL4" s="9" t="s">
        <v>105</v>
      </c>
      <c r="AM4" s="9" t="s">
        <v>106</v>
      </c>
      <c r="AN4" s="9" t="s">
        <v>107</v>
      </c>
      <c r="AO4" s="7"/>
      <c r="AP4" s="7" t="s">
        <v>46</v>
      </c>
      <c r="AQ4" s="7" t="s">
        <v>47</v>
      </c>
      <c r="AR4" s="7" t="s">
        <v>48</v>
      </c>
      <c r="AS4" s="7" t="s">
        <v>49</v>
      </c>
      <c r="AT4" s="7" t="s">
        <v>50</v>
      </c>
      <c r="AU4" s="7" t="s">
        <v>51</v>
      </c>
      <c r="AV4" s="7" t="s">
        <v>52</v>
      </c>
      <c r="AW4" s="9" t="s">
        <v>108</v>
      </c>
      <c r="AX4" s="9" t="s">
        <v>109</v>
      </c>
      <c r="AY4" s="9" t="s">
        <v>110</v>
      </c>
      <c r="AZ4" s="9" t="s">
        <v>111</v>
      </c>
      <c r="BA4" s="9" t="s">
        <v>112</v>
      </c>
      <c r="BB4" s="9" t="s">
        <v>113</v>
      </c>
      <c r="BC4" s="9" t="s">
        <v>114</v>
      </c>
      <c r="BD4" s="9" t="s">
        <v>115</v>
      </c>
      <c r="BE4" s="9" t="s">
        <v>116</v>
      </c>
      <c r="BF4" s="9" t="s">
        <v>117</v>
      </c>
      <c r="BG4" s="9" t="s">
        <v>118</v>
      </c>
      <c r="BH4" s="1"/>
      <c r="BI4" s="1"/>
      <c r="BJ4" s="1"/>
      <c r="BK4" s="1"/>
      <c r="BL4" s="1"/>
      <c r="BM4" s="1"/>
      <c r="BN4" s="1"/>
      <c r="BO4" s="1"/>
    </row>
    <row r="5" spans="1:67" ht="14.4" customHeight="1" x14ac:dyDescent="0.3">
      <c r="A5" s="7" t="s">
        <v>80</v>
      </c>
      <c r="B5" s="25" t="s">
        <v>66</v>
      </c>
      <c r="C5" s="25"/>
      <c r="D5" s="25"/>
      <c r="E5" s="25" t="s">
        <v>78</v>
      </c>
      <c r="F5" s="25"/>
      <c r="G5" s="25"/>
      <c r="H5" s="25"/>
      <c r="I5" s="25"/>
      <c r="J5" s="25" t="s">
        <v>127</v>
      </c>
      <c r="K5" s="25"/>
      <c r="L5" s="25"/>
      <c r="M5" s="25"/>
      <c r="N5" s="23" t="s">
        <v>135</v>
      </c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 t="s">
        <v>126</v>
      </c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7"/>
      <c r="AP5" s="25" t="s">
        <v>65</v>
      </c>
      <c r="AQ5" s="25"/>
      <c r="AR5" s="25"/>
      <c r="AS5" s="25" t="s">
        <v>66</v>
      </c>
      <c r="AT5" s="25"/>
      <c r="AU5" s="25"/>
      <c r="AV5" s="25"/>
      <c r="AW5" s="23" t="s">
        <v>129</v>
      </c>
      <c r="AX5" s="23"/>
      <c r="AY5" s="23"/>
      <c r="AZ5" s="23"/>
      <c r="BA5" s="23"/>
      <c r="BB5" s="23" t="s">
        <v>130</v>
      </c>
      <c r="BC5" s="23"/>
      <c r="BD5" s="23"/>
      <c r="BE5" s="23" t="s">
        <v>131</v>
      </c>
      <c r="BF5" s="23"/>
      <c r="BG5" s="23"/>
      <c r="BH5" s="1"/>
      <c r="BI5" s="1"/>
      <c r="BJ5" s="1"/>
      <c r="BK5" s="1"/>
      <c r="BL5" s="1"/>
      <c r="BM5" s="1"/>
      <c r="BN5" s="1"/>
      <c r="BO5" s="1"/>
    </row>
    <row r="6" spans="1:67" ht="14.4" customHeight="1" x14ac:dyDescent="0.3">
      <c r="A6" s="7" t="s">
        <v>132</v>
      </c>
      <c r="B6" s="7">
        <v>368</v>
      </c>
      <c r="C6" s="7">
        <v>368</v>
      </c>
      <c r="D6" s="7">
        <v>368</v>
      </c>
      <c r="E6" s="7">
        <v>368</v>
      </c>
      <c r="F6" s="7">
        <v>368</v>
      </c>
      <c r="G6" s="7">
        <v>368</v>
      </c>
      <c r="H6" s="7">
        <v>368</v>
      </c>
      <c r="I6" s="7">
        <v>368</v>
      </c>
      <c r="J6" s="7">
        <v>368</v>
      </c>
      <c r="K6" s="7">
        <v>368</v>
      </c>
      <c r="L6" s="7">
        <v>368</v>
      </c>
      <c r="M6" s="7">
        <v>368</v>
      </c>
      <c r="N6" s="8">
        <v>370</v>
      </c>
      <c r="O6" s="8">
        <v>370</v>
      </c>
      <c r="P6" s="8">
        <v>370</v>
      </c>
      <c r="Q6" s="8">
        <v>370</v>
      </c>
      <c r="R6" s="8">
        <v>370</v>
      </c>
      <c r="S6" s="8">
        <v>370</v>
      </c>
      <c r="T6" s="8">
        <v>370</v>
      </c>
      <c r="U6" s="8">
        <v>370</v>
      </c>
      <c r="V6" s="8">
        <v>370</v>
      </c>
      <c r="W6" s="8">
        <v>370</v>
      </c>
      <c r="X6" s="8">
        <v>370</v>
      </c>
      <c r="Y6" s="8">
        <v>370</v>
      </c>
      <c r="Z6" s="8">
        <v>370</v>
      </c>
      <c r="AA6" s="8">
        <v>370</v>
      </c>
      <c r="AB6" s="8">
        <v>370</v>
      </c>
      <c r="AC6" s="8">
        <v>370</v>
      </c>
      <c r="AD6" s="8">
        <v>370</v>
      </c>
      <c r="AE6" s="8">
        <v>370</v>
      </c>
      <c r="AF6" s="8">
        <v>370</v>
      </c>
      <c r="AG6" s="8">
        <v>370</v>
      </c>
      <c r="AH6" s="8">
        <v>370</v>
      </c>
      <c r="AI6" s="8">
        <v>370</v>
      </c>
      <c r="AJ6" s="8">
        <v>370</v>
      </c>
      <c r="AK6" s="8">
        <v>370</v>
      </c>
      <c r="AL6" s="8">
        <v>370</v>
      </c>
      <c r="AM6" s="8">
        <v>370</v>
      </c>
      <c r="AN6" s="8">
        <v>370</v>
      </c>
      <c r="AO6" s="7"/>
      <c r="AP6" s="6">
        <v>304</v>
      </c>
      <c r="AQ6" s="6">
        <v>304</v>
      </c>
      <c r="AR6" s="6">
        <v>304</v>
      </c>
      <c r="AS6" s="6">
        <v>304</v>
      </c>
      <c r="AT6" s="6">
        <v>304</v>
      </c>
      <c r="AU6" s="6">
        <v>304</v>
      </c>
      <c r="AV6" s="6">
        <v>304</v>
      </c>
      <c r="AW6" s="14">
        <v>307.5</v>
      </c>
      <c r="AX6" s="14">
        <v>307.5</v>
      </c>
      <c r="AY6" s="14">
        <v>307.5</v>
      </c>
      <c r="AZ6" s="14">
        <v>307.5</v>
      </c>
      <c r="BA6" s="14">
        <v>307.5</v>
      </c>
      <c r="BB6" s="14">
        <v>301.8</v>
      </c>
      <c r="BC6" s="14">
        <v>301.8</v>
      </c>
      <c r="BD6" s="14">
        <v>301.8</v>
      </c>
      <c r="BE6" s="14">
        <v>302.39999999999998</v>
      </c>
      <c r="BF6" s="14">
        <v>302.39999999999998</v>
      </c>
      <c r="BG6" s="14">
        <v>302.39999999999998</v>
      </c>
      <c r="BH6" s="1"/>
      <c r="BI6" s="1"/>
      <c r="BJ6" s="1"/>
      <c r="BK6" s="1"/>
      <c r="BL6" s="1"/>
      <c r="BM6" s="1"/>
      <c r="BN6" s="1"/>
      <c r="BO6" s="1"/>
    </row>
    <row r="7" spans="1:67" x14ac:dyDescent="0.3">
      <c r="A7" s="7" t="s">
        <v>141</v>
      </c>
      <c r="B7" s="7">
        <v>70</v>
      </c>
      <c r="C7" s="7">
        <v>69.599999999999994</v>
      </c>
      <c r="D7" s="7">
        <v>70</v>
      </c>
      <c r="E7" s="7">
        <v>71.3</v>
      </c>
      <c r="F7" s="7">
        <v>62.6</v>
      </c>
      <c r="G7" s="7">
        <v>63.7</v>
      </c>
      <c r="H7" s="7">
        <v>63.1</v>
      </c>
      <c r="I7" s="7">
        <v>64.099999999999994</v>
      </c>
      <c r="J7" s="7">
        <v>69.400000000000006</v>
      </c>
      <c r="K7" s="7">
        <v>70.7</v>
      </c>
      <c r="L7" s="7">
        <v>70.2</v>
      </c>
      <c r="M7" s="7">
        <v>71</v>
      </c>
      <c r="N7" s="9">
        <v>73.91</v>
      </c>
      <c r="O7" s="9">
        <v>75.239999999999995</v>
      </c>
      <c r="P7" s="9">
        <v>69.56</v>
      </c>
      <c r="Q7" s="9">
        <v>75.67</v>
      </c>
      <c r="R7" s="9">
        <v>76.8</v>
      </c>
      <c r="S7" s="9">
        <v>75.62</v>
      </c>
      <c r="T7" s="9">
        <v>68.39</v>
      </c>
      <c r="U7" s="9">
        <v>67.61</v>
      </c>
      <c r="V7" s="9">
        <v>68.209999999999994</v>
      </c>
      <c r="W7" s="9">
        <v>68.3</v>
      </c>
      <c r="X7" s="9">
        <v>69.44</v>
      </c>
      <c r="Y7" s="9">
        <v>68.87</v>
      </c>
      <c r="Z7" s="9">
        <v>64.83</v>
      </c>
      <c r="AA7" s="9">
        <v>65.349999999999994</v>
      </c>
      <c r="AB7" s="9">
        <v>65.45</v>
      </c>
      <c r="AC7" s="9">
        <v>63.87</v>
      </c>
      <c r="AD7" s="9">
        <v>63.35</v>
      </c>
      <c r="AE7" s="9">
        <v>71.150000000000006</v>
      </c>
      <c r="AF7" s="9">
        <v>69.260000000000005</v>
      </c>
      <c r="AG7" s="9">
        <v>71.349999999999994</v>
      </c>
      <c r="AH7" s="9">
        <v>70.72</v>
      </c>
      <c r="AI7" s="9">
        <v>71.56</v>
      </c>
      <c r="AJ7" s="9">
        <v>69.31</v>
      </c>
      <c r="AK7" s="9">
        <v>67.47</v>
      </c>
      <c r="AL7" s="9">
        <v>69.12</v>
      </c>
      <c r="AM7" s="9">
        <v>67.98</v>
      </c>
      <c r="AN7" s="9">
        <v>59.64</v>
      </c>
      <c r="AO7" s="7"/>
      <c r="AP7" s="7">
        <v>70.3</v>
      </c>
      <c r="AQ7" s="7">
        <v>70.5</v>
      </c>
      <c r="AR7" s="7">
        <v>70.599999999999994</v>
      </c>
      <c r="AS7" s="7">
        <v>72.7</v>
      </c>
      <c r="AT7" s="7">
        <v>72</v>
      </c>
      <c r="AU7" s="7">
        <v>72.2</v>
      </c>
      <c r="AV7" s="7">
        <v>72.900000000000006</v>
      </c>
      <c r="AW7" s="9">
        <v>72.900000000000006</v>
      </c>
      <c r="AX7" s="9">
        <v>73</v>
      </c>
      <c r="AY7" s="9">
        <v>71.3</v>
      </c>
      <c r="AZ7" s="9">
        <v>72.400000000000006</v>
      </c>
      <c r="BA7" s="9">
        <v>69.3</v>
      </c>
      <c r="BB7" s="9">
        <v>64.2</v>
      </c>
      <c r="BC7" s="9">
        <v>62.2</v>
      </c>
      <c r="BD7" s="9">
        <v>64</v>
      </c>
      <c r="BE7" s="9">
        <v>68.2</v>
      </c>
      <c r="BF7" s="9">
        <v>68.099999999999994</v>
      </c>
      <c r="BG7" s="9">
        <v>66.5</v>
      </c>
      <c r="BH7" s="1"/>
      <c r="BI7" s="1"/>
      <c r="BJ7" s="1"/>
      <c r="BK7" s="1"/>
      <c r="BL7" s="1"/>
      <c r="BM7" s="1"/>
      <c r="BN7" s="1"/>
      <c r="BO7" s="1"/>
    </row>
    <row r="8" spans="1:67" x14ac:dyDescent="0.3">
      <c r="A8" s="7" t="s">
        <v>142</v>
      </c>
      <c r="B8" s="7">
        <v>0.42</v>
      </c>
      <c r="C8" s="7">
        <v>0.39</v>
      </c>
      <c r="D8" s="7">
        <v>0.39</v>
      </c>
      <c r="E8" s="7">
        <v>0.35</v>
      </c>
      <c r="F8" s="7">
        <v>0.52</v>
      </c>
      <c r="G8" s="7">
        <v>0.5</v>
      </c>
      <c r="H8" s="7">
        <v>0.52</v>
      </c>
      <c r="I8" s="7">
        <v>0.56000000000000005</v>
      </c>
      <c r="J8" s="7">
        <v>0.42</v>
      </c>
      <c r="K8" s="7">
        <v>0.3</v>
      </c>
      <c r="L8" s="7">
        <v>0.41</v>
      </c>
      <c r="M8" s="7">
        <v>0.34</v>
      </c>
      <c r="N8" s="9">
        <v>0.09</v>
      </c>
      <c r="O8" s="9">
        <v>0.13</v>
      </c>
      <c r="P8" s="9">
        <v>0.28999999999999998</v>
      </c>
      <c r="Q8" s="9">
        <v>0.11</v>
      </c>
      <c r="R8" s="9">
        <v>0.05</v>
      </c>
      <c r="S8" s="9">
        <v>0.1</v>
      </c>
      <c r="T8" s="9">
        <v>0.38</v>
      </c>
      <c r="U8" s="9">
        <v>0.35</v>
      </c>
      <c r="V8" s="9">
        <v>0.39</v>
      </c>
      <c r="W8" s="9">
        <v>0.39</v>
      </c>
      <c r="X8" s="9">
        <v>0.38</v>
      </c>
      <c r="Y8" s="9">
        <v>0.36</v>
      </c>
      <c r="Z8" s="9">
        <v>0.52</v>
      </c>
      <c r="AA8" s="9">
        <v>0.54</v>
      </c>
      <c r="AB8" s="9">
        <v>0.52</v>
      </c>
      <c r="AC8" s="9">
        <v>0.48</v>
      </c>
      <c r="AD8" s="9">
        <v>0.54</v>
      </c>
      <c r="AE8" s="9">
        <v>0.35</v>
      </c>
      <c r="AF8" s="9">
        <v>0.34</v>
      </c>
      <c r="AG8" s="9">
        <v>0.26</v>
      </c>
      <c r="AH8" s="9">
        <v>0.28999999999999998</v>
      </c>
      <c r="AI8" s="9">
        <v>0.26</v>
      </c>
      <c r="AJ8" s="9">
        <v>0.3</v>
      </c>
      <c r="AK8" s="9">
        <v>0.17</v>
      </c>
      <c r="AL8" s="9">
        <v>0.25</v>
      </c>
      <c r="AM8" s="9">
        <v>0.35</v>
      </c>
      <c r="AN8" s="9">
        <v>0.57999999999999996</v>
      </c>
      <c r="AO8" s="7"/>
      <c r="AP8" s="7">
        <v>0.53</v>
      </c>
      <c r="AQ8" s="7">
        <v>0.53</v>
      </c>
      <c r="AR8" s="7">
        <v>0.55000000000000004</v>
      </c>
      <c r="AS8" s="7">
        <v>0.37</v>
      </c>
      <c r="AT8" s="7">
        <v>0.47</v>
      </c>
      <c r="AU8" s="7">
        <v>0.44</v>
      </c>
      <c r="AV8" s="7">
        <v>0.42</v>
      </c>
      <c r="AW8" s="9">
        <v>0.22</v>
      </c>
      <c r="AX8" s="9">
        <v>0.23</v>
      </c>
      <c r="AY8" s="9">
        <v>0.23</v>
      </c>
      <c r="AZ8" s="9">
        <v>0.25</v>
      </c>
      <c r="BA8" s="9">
        <v>0.36</v>
      </c>
      <c r="BB8" s="9">
        <v>0.3</v>
      </c>
      <c r="BC8" s="9">
        <v>0.41</v>
      </c>
      <c r="BD8" s="9">
        <v>0.3</v>
      </c>
      <c r="BE8" s="9">
        <v>0.25</v>
      </c>
      <c r="BF8" s="9">
        <v>0.24</v>
      </c>
      <c r="BG8" s="9">
        <v>0.26</v>
      </c>
      <c r="BH8" s="1"/>
      <c r="BI8" s="1"/>
      <c r="BJ8" s="1"/>
      <c r="BK8" s="1"/>
      <c r="BL8" s="1"/>
      <c r="BM8" s="1"/>
      <c r="BN8" s="1"/>
      <c r="BO8" s="1"/>
    </row>
    <row r="9" spans="1:67" x14ac:dyDescent="0.3">
      <c r="A9" s="7" t="s">
        <v>119</v>
      </c>
      <c r="B9" s="7">
        <v>13.9</v>
      </c>
      <c r="C9" s="7">
        <v>14.6</v>
      </c>
      <c r="D9" s="7">
        <v>14.5</v>
      </c>
      <c r="E9" s="7">
        <v>13.95</v>
      </c>
      <c r="F9" s="7">
        <v>16.100000000000001</v>
      </c>
      <c r="G9" s="7">
        <v>16.100000000000001</v>
      </c>
      <c r="H9" s="7">
        <v>15.95</v>
      </c>
      <c r="I9" s="7">
        <v>15.9</v>
      </c>
      <c r="J9" s="7">
        <v>14.25</v>
      </c>
      <c r="K9" s="7">
        <v>14.2</v>
      </c>
      <c r="L9" s="7">
        <v>14.5</v>
      </c>
      <c r="M9" s="7">
        <v>14</v>
      </c>
      <c r="N9" s="9">
        <v>12.68</v>
      </c>
      <c r="O9" s="9">
        <v>12.31</v>
      </c>
      <c r="P9" s="9">
        <v>14.49</v>
      </c>
      <c r="Q9" s="9">
        <v>12.18</v>
      </c>
      <c r="R9" s="9">
        <v>12.02</v>
      </c>
      <c r="S9" s="9">
        <v>12.34</v>
      </c>
      <c r="T9" s="9">
        <v>14.15</v>
      </c>
      <c r="U9" s="9">
        <v>14.2</v>
      </c>
      <c r="V9" s="9">
        <v>14.83</v>
      </c>
      <c r="W9" s="9">
        <v>14.98</v>
      </c>
      <c r="X9" s="9">
        <v>14.65</v>
      </c>
      <c r="Y9" s="9">
        <v>14.56</v>
      </c>
      <c r="Z9" s="9">
        <v>14.8</v>
      </c>
      <c r="AA9" s="9">
        <v>14.74</v>
      </c>
      <c r="AB9" s="9">
        <v>14.79</v>
      </c>
      <c r="AC9" s="9">
        <v>13.63</v>
      </c>
      <c r="AD9" s="9">
        <v>15.58</v>
      </c>
      <c r="AE9" s="9">
        <v>13.73</v>
      </c>
      <c r="AF9" s="9">
        <v>14.21</v>
      </c>
      <c r="AG9" s="9">
        <v>12.74</v>
      </c>
      <c r="AH9" s="9">
        <v>14.08</v>
      </c>
      <c r="AI9" s="9">
        <v>13.2</v>
      </c>
      <c r="AJ9" s="9">
        <v>13.71</v>
      </c>
      <c r="AK9" s="9">
        <v>12.46</v>
      </c>
      <c r="AL9" s="9">
        <v>13.04</v>
      </c>
      <c r="AM9" s="9">
        <v>15.25</v>
      </c>
      <c r="AN9" s="9">
        <v>16.600000000000001</v>
      </c>
      <c r="AO9" s="7"/>
      <c r="AP9" s="7">
        <v>13.9</v>
      </c>
      <c r="AQ9" s="7">
        <v>13.8</v>
      </c>
      <c r="AR9" s="7">
        <v>13.25</v>
      </c>
      <c r="AS9" s="7">
        <v>13.3</v>
      </c>
      <c r="AT9" s="7">
        <v>12.9</v>
      </c>
      <c r="AU9" s="7">
        <v>13.35</v>
      </c>
      <c r="AV9" s="7">
        <v>13.05</v>
      </c>
      <c r="AW9" s="9">
        <v>13.6</v>
      </c>
      <c r="AX9" s="9">
        <v>13.7</v>
      </c>
      <c r="AY9" s="9">
        <v>13.25</v>
      </c>
      <c r="AZ9" s="9">
        <v>13.5</v>
      </c>
      <c r="BA9" s="9">
        <v>14.6</v>
      </c>
      <c r="BB9" s="9">
        <v>16.649999999999999</v>
      </c>
      <c r="BC9" s="9">
        <v>17</v>
      </c>
      <c r="BD9" s="9">
        <v>16.600000000000001</v>
      </c>
      <c r="BE9" s="9">
        <v>15.2</v>
      </c>
      <c r="BF9" s="9">
        <v>15.05</v>
      </c>
      <c r="BG9" s="9">
        <v>15.3</v>
      </c>
      <c r="BH9" s="1"/>
      <c r="BI9" s="1"/>
      <c r="BJ9" s="1"/>
      <c r="BK9" s="1"/>
      <c r="BL9" s="1"/>
      <c r="BM9" s="1"/>
      <c r="BN9" s="1"/>
      <c r="BO9" s="1"/>
    </row>
    <row r="10" spans="1:67" x14ac:dyDescent="0.3">
      <c r="A10" s="7" t="s">
        <v>76</v>
      </c>
      <c r="B10" s="7">
        <v>3.59</v>
      </c>
      <c r="C10" s="7">
        <v>3.49</v>
      </c>
      <c r="D10" s="7">
        <v>3.24</v>
      </c>
      <c r="E10" s="7">
        <v>2.84</v>
      </c>
      <c r="F10" s="7">
        <v>5.33</v>
      </c>
      <c r="G10" s="7">
        <v>4.32</v>
      </c>
      <c r="H10" s="7">
        <v>4.6500000000000004</v>
      </c>
      <c r="I10" s="7">
        <v>5.21</v>
      </c>
      <c r="J10" s="7">
        <v>3.32</v>
      </c>
      <c r="K10" s="7">
        <v>2.63</v>
      </c>
      <c r="L10" s="7">
        <v>3.39</v>
      </c>
      <c r="M10" s="7">
        <v>2.83</v>
      </c>
      <c r="N10" s="9">
        <v>1.01</v>
      </c>
      <c r="O10" s="9">
        <v>0.95</v>
      </c>
      <c r="P10" s="9">
        <v>2.23</v>
      </c>
      <c r="Q10" s="9">
        <v>0.63</v>
      </c>
      <c r="R10" s="9">
        <v>0.41</v>
      </c>
      <c r="S10" s="9">
        <v>0.63</v>
      </c>
      <c r="T10" s="9">
        <v>2.66</v>
      </c>
      <c r="U10" s="9">
        <v>2.48</v>
      </c>
      <c r="V10" s="9">
        <v>2.71</v>
      </c>
      <c r="W10" s="9">
        <v>2.8</v>
      </c>
      <c r="X10" s="9">
        <v>2.75</v>
      </c>
      <c r="Y10" s="9">
        <v>2.58</v>
      </c>
      <c r="Z10" s="9">
        <v>3.91</v>
      </c>
      <c r="AA10" s="9">
        <v>3.97</v>
      </c>
      <c r="AB10" s="9">
        <v>3.8</v>
      </c>
      <c r="AC10" s="9">
        <v>3.74</v>
      </c>
      <c r="AD10" s="9">
        <v>4.1399999999999997</v>
      </c>
      <c r="AE10" s="9">
        <v>2.5</v>
      </c>
      <c r="AF10" s="9">
        <v>2.72</v>
      </c>
      <c r="AG10" s="9">
        <v>1.69</v>
      </c>
      <c r="AH10" s="9">
        <v>2.15</v>
      </c>
      <c r="AI10" s="9">
        <v>1.89</v>
      </c>
      <c r="AJ10" s="9">
        <v>2.2400000000000002</v>
      </c>
      <c r="AK10" s="9">
        <v>1.17</v>
      </c>
      <c r="AL10" s="9">
        <v>2.02</v>
      </c>
      <c r="AM10" s="9">
        <v>2.56</v>
      </c>
      <c r="AN10" s="9">
        <v>4.51</v>
      </c>
      <c r="AO10" s="7"/>
      <c r="AP10" s="7">
        <v>3.4</v>
      </c>
      <c r="AQ10" s="7">
        <v>3.37</v>
      </c>
      <c r="AR10" s="7">
        <v>3.49</v>
      </c>
      <c r="AS10" s="7">
        <v>2.54</v>
      </c>
      <c r="AT10" s="7">
        <v>3.2</v>
      </c>
      <c r="AU10" s="7">
        <v>2.97</v>
      </c>
      <c r="AV10" s="7">
        <v>2.93</v>
      </c>
      <c r="AW10" s="9">
        <v>2.16</v>
      </c>
      <c r="AX10" s="9">
        <v>2.04</v>
      </c>
      <c r="AY10" s="9">
        <v>2.42</v>
      </c>
      <c r="AZ10" s="9">
        <v>2.39</v>
      </c>
      <c r="BA10" s="9">
        <v>3.11</v>
      </c>
      <c r="BB10" s="9">
        <v>2.38</v>
      </c>
      <c r="BC10" s="9">
        <v>2.82</v>
      </c>
      <c r="BD10" s="9">
        <v>2.4500000000000002</v>
      </c>
      <c r="BE10" s="9">
        <v>2.2999999999999998</v>
      </c>
      <c r="BF10" s="9">
        <v>2.1800000000000002</v>
      </c>
      <c r="BG10" s="9">
        <v>2.82</v>
      </c>
      <c r="BH10" s="1"/>
      <c r="BI10" s="1"/>
      <c r="BJ10" s="1"/>
      <c r="BK10" s="1"/>
      <c r="BL10" s="1"/>
      <c r="BM10" s="1"/>
      <c r="BN10" s="1"/>
      <c r="BO10" s="1"/>
    </row>
    <row r="11" spans="1:67" x14ac:dyDescent="0.3">
      <c r="A11" s="7" t="s">
        <v>1</v>
      </c>
      <c r="B11" s="7">
        <v>0.08</v>
      </c>
      <c r="C11" s="7">
        <v>7.0000000000000007E-2</v>
      </c>
      <c r="D11" s="7">
        <v>7.0000000000000007E-2</v>
      </c>
      <c r="E11" s="7">
        <v>0.05</v>
      </c>
      <c r="F11" s="7">
        <v>0.16</v>
      </c>
      <c r="G11" s="7">
        <v>0.1</v>
      </c>
      <c r="H11" s="7">
        <v>0.14000000000000001</v>
      </c>
      <c r="I11" s="7">
        <v>0.13</v>
      </c>
      <c r="J11" s="7">
        <v>7.0000000000000007E-2</v>
      </c>
      <c r="K11" s="7">
        <v>0.06</v>
      </c>
      <c r="L11" s="7">
        <v>0.06</v>
      </c>
      <c r="M11" s="7">
        <v>0.06</v>
      </c>
      <c r="N11" s="9">
        <v>0.04</v>
      </c>
      <c r="O11" s="9">
        <v>0.02</v>
      </c>
      <c r="P11" s="9">
        <v>0.04</v>
      </c>
      <c r="Q11" s="9">
        <v>0.02</v>
      </c>
      <c r="R11" s="9">
        <v>0.01</v>
      </c>
      <c r="S11" s="9">
        <v>0.02</v>
      </c>
      <c r="T11" s="9">
        <v>0.04</v>
      </c>
      <c r="U11" s="9">
        <v>0.04</v>
      </c>
      <c r="V11" s="9">
        <v>0.06</v>
      </c>
      <c r="W11" s="9">
        <v>0.06</v>
      </c>
      <c r="X11" s="9">
        <v>0.06</v>
      </c>
      <c r="Y11" s="9">
        <v>0.06</v>
      </c>
      <c r="Z11" s="9">
        <v>0.08</v>
      </c>
      <c r="AA11" s="9">
        <v>0.08</v>
      </c>
      <c r="AB11" s="9">
        <v>7.0000000000000007E-2</v>
      </c>
      <c r="AC11" s="9">
        <v>0.11</v>
      </c>
      <c r="AD11" s="9">
        <v>0.09</v>
      </c>
      <c r="AE11" s="9">
        <v>7.0000000000000007E-2</v>
      </c>
      <c r="AF11" s="9">
        <v>7.0000000000000007E-2</v>
      </c>
      <c r="AG11" s="9">
        <v>0.01</v>
      </c>
      <c r="AH11" s="9">
        <v>0.01</v>
      </c>
      <c r="AI11" s="9">
        <v>0.02</v>
      </c>
      <c r="AJ11" s="9">
        <v>0.02</v>
      </c>
      <c r="AK11" s="9">
        <v>0.06</v>
      </c>
      <c r="AL11" s="9">
        <v>0.02</v>
      </c>
      <c r="AM11" s="9">
        <v>0.05</v>
      </c>
      <c r="AN11" s="9">
        <v>0.09</v>
      </c>
      <c r="AO11" s="7"/>
      <c r="AP11" s="7">
        <v>7.0000000000000007E-2</v>
      </c>
      <c r="AQ11" s="7">
        <v>7.0000000000000007E-2</v>
      </c>
      <c r="AR11" s="7">
        <v>7.0000000000000007E-2</v>
      </c>
      <c r="AS11" s="7">
        <v>0.06</v>
      </c>
      <c r="AT11" s="7">
        <v>7.0000000000000007E-2</v>
      </c>
      <c r="AU11" s="7">
        <v>0.06</v>
      </c>
      <c r="AV11" s="7">
        <v>7.0000000000000007E-2</v>
      </c>
      <c r="AW11" s="9">
        <v>0.03</v>
      </c>
      <c r="AX11" s="9">
        <v>0.03</v>
      </c>
      <c r="AY11" s="9">
        <v>0.03</v>
      </c>
      <c r="AZ11" s="9">
        <v>0.03</v>
      </c>
      <c r="BA11" s="9">
        <v>0.04</v>
      </c>
      <c r="BB11" s="9">
        <v>0.28000000000000003</v>
      </c>
      <c r="BC11" s="9">
        <v>0.18</v>
      </c>
      <c r="BD11" s="9">
        <v>0.28000000000000003</v>
      </c>
      <c r="BE11" s="9">
        <v>0.32</v>
      </c>
      <c r="BF11" s="9">
        <v>0.28000000000000003</v>
      </c>
      <c r="BG11" s="9">
        <v>0.32</v>
      </c>
      <c r="BH11" s="1"/>
      <c r="BI11" s="1"/>
      <c r="BJ11" s="1"/>
      <c r="BK11" s="1"/>
      <c r="BL11" s="1"/>
      <c r="BM11" s="1"/>
      <c r="BN11" s="1"/>
      <c r="BO11" s="1"/>
    </row>
    <row r="12" spans="1:67" x14ac:dyDescent="0.3">
      <c r="A12" s="7" t="s">
        <v>77</v>
      </c>
      <c r="B12" s="7">
        <v>1.0900000000000001</v>
      </c>
      <c r="C12" s="7">
        <v>1.02</v>
      </c>
      <c r="D12" s="7">
        <v>0.97</v>
      </c>
      <c r="E12" s="7">
        <v>0.75</v>
      </c>
      <c r="F12" s="7">
        <v>1.98</v>
      </c>
      <c r="G12" s="7">
        <v>1.92</v>
      </c>
      <c r="H12" s="7">
        <v>1.92</v>
      </c>
      <c r="I12" s="7">
        <v>2.0699999999999998</v>
      </c>
      <c r="J12" s="7">
        <v>0.71</v>
      </c>
      <c r="K12" s="7">
        <v>0.56999999999999995</v>
      </c>
      <c r="L12" s="7">
        <v>0.82</v>
      </c>
      <c r="M12" s="7">
        <v>0.65</v>
      </c>
      <c r="N12" s="9">
        <v>0.18</v>
      </c>
      <c r="O12" s="9">
        <v>0.24</v>
      </c>
      <c r="P12" s="9">
        <v>0.48</v>
      </c>
      <c r="Q12" s="9">
        <v>0.25</v>
      </c>
      <c r="R12" s="9">
        <v>0.12</v>
      </c>
      <c r="S12" s="9">
        <v>0.25</v>
      </c>
      <c r="T12" s="9">
        <v>1.24</v>
      </c>
      <c r="U12" s="9">
        <v>1.1399999999999999</v>
      </c>
      <c r="V12" s="9">
        <v>1.1399999999999999</v>
      </c>
      <c r="W12" s="9">
        <v>1.36</v>
      </c>
      <c r="X12" s="9">
        <v>1.07</v>
      </c>
      <c r="Y12" s="9">
        <v>1.04</v>
      </c>
      <c r="Z12" s="9">
        <v>1.81</v>
      </c>
      <c r="AA12" s="9">
        <v>1.84</v>
      </c>
      <c r="AB12" s="9">
        <v>1.66</v>
      </c>
      <c r="AC12" s="9">
        <v>1.97</v>
      </c>
      <c r="AD12" s="9">
        <v>1.77</v>
      </c>
      <c r="AE12" s="9">
        <v>0.64</v>
      </c>
      <c r="AF12" s="9">
        <v>0.8</v>
      </c>
      <c r="AG12" s="9">
        <v>0.49</v>
      </c>
      <c r="AH12" s="9">
        <v>0.69</v>
      </c>
      <c r="AI12" s="9">
        <v>0.54</v>
      </c>
      <c r="AJ12" s="9">
        <v>0.72</v>
      </c>
      <c r="AK12" s="9">
        <v>1.1499999999999999</v>
      </c>
      <c r="AL12" s="9">
        <v>0.76</v>
      </c>
      <c r="AM12" s="9">
        <v>0.77</v>
      </c>
      <c r="AN12" s="9">
        <v>2.2599999999999998</v>
      </c>
      <c r="AO12" s="7"/>
      <c r="AP12" s="7">
        <v>1.28</v>
      </c>
      <c r="AQ12" s="7">
        <v>1.29</v>
      </c>
      <c r="AR12" s="7">
        <v>1.32</v>
      </c>
      <c r="AS12" s="7">
        <v>0.64</v>
      </c>
      <c r="AT12" s="7">
        <v>0.84</v>
      </c>
      <c r="AU12" s="7">
        <v>0.77</v>
      </c>
      <c r="AV12" s="7">
        <v>0.78</v>
      </c>
      <c r="AW12" s="9">
        <v>0.56999999999999995</v>
      </c>
      <c r="AX12" s="9">
        <v>0.61</v>
      </c>
      <c r="AY12" s="9">
        <v>0.62</v>
      </c>
      <c r="AZ12" s="9">
        <v>0.67</v>
      </c>
      <c r="BA12" s="9">
        <v>1</v>
      </c>
      <c r="BB12" s="9">
        <v>0.78</v>
      </c>
      <c r="BC12" s="9">
        <v>1.1000000000000001</v>
      </c>
      <c r="BD12" s="9">
        <v>0.76</v>
      </c>
      <c r="BE12" s="9">
        <v>0.66</v>
      </c>
      <c r="BF12" s="9">
        <v>0.6</v>
      </c>
      <c r="BG12" s="9">
        <v>0.68</v>
      </c>
      <c r="BH12" s="1"/>
      <c r="BI12" s="1"/>
      <c r="BJ12" s="1"/>
      <c r="BK12" s="1"/>
      <c r="BL12" s="1"/>
      <c r="BM12" s="1"/>
      <c r="BN12" s="1"/>
      <c r="BO12" s="1"/>
    </row>
    <row r="13" spans="1:67" x14ac:dyDescent="0.3">
      <c r="A13" s="7" t="s">
        <v>2</v>
      </c>
      <c r="B13" s="7">
        <v>1.8</v>
      </c>
      <c r="C13" s="7">
        <v>2.14</v>
      </c>
      <c r="D13" s="7">
        <v>2.09</v>
      </c>
      <c r="E13" s="7">
        <v>1.28</v>
      </c>
      <c r="F13" s="7">
        <v>2.6</v>
      </c>
      <c r="G13" s="7">
        <v>2</v>
      </c>
      <c r="H13" s="7">
        <v>3.02</v>
      </c>
      <c r="I13" s="7">
        <v>2.38</v>
      </c>
      <c r="J13" s="7">
        <v>1.74</v>
      </c>
      <c r="K13" s="7">
        <v>1.63</v>
      </c>
      <c r="L13" s="7">
        <v>1.7</v>
      </c>
      <c r="M13" s="7">
        <v>1.58</v>
      </c>
      <c r="N13" s="9">
        <v>2.16</v>
      </c>
      <c r="O13" s="9">
        <v>0.69</v>
      </c>
      <c r="P13" s="9">
        <v>1.85</v>
      </c>
      <c r="Q13" s="9">
        <v>1.32</v>
      </c>
      <c r="R13" s="9">
        <v>0.51</v>
      </c>
      <c r="S13" s="9">
        <v>1.32</v>
      </c>
      <c r="T13" s="9">
        <v>1.62</v>
      </c>
      <c r="U13" s="9">
        <v>1.67</v>
      </c>
      <c r="V13" s="9">
        <v>2.0099999999999998</v>
      </c>
      <c r="W13" s="9">
        <v>1.38</v>
      </c>
      <c r="X13" s="9">
        <v>2.13</v>
      </c>
      <c r="Y13" s="9">
        <v>1.87</v>
      </c>
      <c r="Z13" s="9">
        <v>3.49</v>
      </c>
      <c r="AA13" s="9">
        <v>2.89</v>
      </c>
      <c r="AB13" s="9">
        <v>3.36</v>
      </c>
      <c r="AC13" s="9">
        <v>4.13</v>
      </c>
      <c r="AD13" s="9">
        <v>2.4500000000000002</v>
      </c>
      <c r="AE13" s="9">
        <v>1.6</v>
      </c>
      <c r="AF13" s="9">
        <v>1.63</v>
      </c>
      <c r="AG13" s="9">
        <v>1.19</v>
      </c>
      <c r="AH13" s="9">
        <v>1.37</v>
      </c>
      <c r="AI13" s="9">
        <v>1.2</v>
      </c>
      <c r="AJ13" s="9">
        <v>1.63</v>
      </c>
      <c r="AK13" s="9">
        <v>2.73</v>
      </c>
      <c r="AL13" s="9">
        <v>2.19</v>
      </c>
      <c r="AM13" s="9">
        <v>2.57</v>
      </c>
      <c r="AN13" s="9">
        <v>3.31</v>
      </c>
      <c r="AO13" s="7"/>
      <c r="AP13" s="7">
        <v>2.87</v>
      </c>
      <c r="AQ13" s="7">
        <v>2.76</v>
      </c>
      <c r="AR13" s="7">
        <v>2.6</v>
      </c>
      <c r="AS13" s="7">
        <v>2.04</v>
      </c>
      <c r="AT13" s="7">
        <v>2.0099999999999998</v>
      </c>
      <c r="AU13" s="7">
        <v>2.15</v>
      </c>
      <c r="AV13" s="7">
        <v>2.09</v>
      </c>
      <c r="AW13" s="9">
        <v>2.0099999999999998</v>
      </c>
      <c r="AX13" s="9">
        <v>2.1</v>
      </c>
      <c r="AY13" s="9">
        <v>2.02</v>
      </c>
      <c r="AZ13" s="9">
        <v>1.44</v>
      </c>
      <c r="BA13" s="9">
        <v>2.85</v>
      </c>
      <c r="BB13" s="9">
        <v>11.45</v>
      </c>
      <c r="BC13" s="9">
        <v>11.25</v>
      </c>
      <c r="BD13" s="9">
        <v>11.35</v>
      </c>
      <c r="BE13" s="9">
        <v>10</v>
      </c>
      <c r="BF13" s="9">
        <v>9.93</v>
      </c>
      <c r="BG13" s="9">
        <v>10.35</v>
      </c>
      <c r="BH13" s="1"/>
      <c r="BI13" s="1"/>
      <c r="BJ13" s="1"/>
      <c r="BK13" s="1"/>
      <c r="BL13" s="1"/>
      <c r="BM13" s="1"/>
      <c r="BN13" s="1"/>
      <c r="BO13" s="1"/>
    </row>
    <row r="14" spans="1:67" x14ac:dyDescent="0.3">
      <c r="A14" s="7" t="s">
        <v>120</v>
      </c>
      <c r="B14" s="7">
        <v>3.69</v>
      </c>
      <c r="C14" s="7">
        <v>3.97</v>
      </c>
      <c r="D14" s="7">
        <v>3.99</v>
      </c>
      <c r="E14" s="7">
        <v>3.49</v>
      </c>
      <c r="F14" s="7">
        <v>4.2</v>
      </c>
      <c r="G14" s="7">
        <v>3.55</v>
      </c>
      <c r="H14" s="7">
        <v>4.04</v>
      </c>
      <c r="I14" s="7">
        <v>3.91</v>
      </c>
      <c r="J14" s="7">
        <v>3.82</v>
      </c>
      <c r="K14" s="7">
        <v>3.72</v>
      </c>
      <c r="L14" s="7">
        <v>4.24</v>
      </c>
      <c r="M14" s="7">
        <v>4</v>
      </c>
      <c r="N14" s="9">
        <v>2.92</v>
      </c>
      <c r="O14" s="9">
        <v>3.32</v>
      </c>
      <c r="P14" s="9">
        <v>4.07</v>
      </c>
      <c r="Q14" s="9">
        <v>3.14</v>
      </c>
      <c r="R14" s="9">
        <v>2.95</v>
      </c>
      <c r="S14" s="9">
        <v>3.12</v>
      </c>
      <c r="T14" s="9">
        <v>3.85</v>
      </c>
      <c r="U14" s="9">
        <v>4.78</v>
      </c>
      <c r="V14" s="9">
        <v>3.54</v>
      </c>
      <c r="W14" s="9">
        <v>3.86</v>
      </c>
      <c r="X14" s="9">
        <v>3.43</v>
      </c>
      <c r="Y14" s="9">
        <v>3.76</v>
      </c>
      <c r="Z14" s="9">
        <v>3.69</v>
      </c>
      <c r="AA14" s="9">
        <v>3.57</v>
      </c>
      <c r="AB14" s="9">
        <v>3.6</v>
      </c>
      <c r="AC14" s="9">
        <v>2.98</v>
      </c>
      <c r="AD14" s="9">
        <v>3.33</v>
      </c>
      <c r="AE14" s="9">
        <v>4.41</v>
      </c>
      <c r="AF14" s="9">
        <v>4.1500000000000004</v>
      </c>
      <c r="AG14" s="9">
        <v>3.97</v>
      </c>
      <c r="AH14" s="9">
        <v>3.36</v>
      </c>
      <c r="AI14" s="9">
        <v>3.75</v>
      </c>
      <c r="AJ14" s="9">
        <v>3.82</v>
      </c>
      <c r="AK14" s="9">
        <v>3.07</v>
      </c>
      <c r="AL14" s="9">
        <v>4.53</v>
      </c>
      <c r="AM14" s="9">
        <v>4.05</v>
      </c>
      <c r="AN14" s="9">
        <v>2.42</v>
      </c>
      <c r="AO14" s="7"/>
      <c r="AP14" s="7">
        <v>3.45</v>
      </c>
      <c r="AQ14" s="7">
        <v>3.36</v>
      </c>
      <c r="AR14" s="7">
        <v>3.14</v>
      </c>
      <c r="AS14" s="7">
        <v>3.48</v>
      </c>
      <c r="AT14" s="7">
        <v>3.24</v>
      </c>
      <c r="AU14" s="7">
        <v>3.35</v>
      </c>
      <c r="AV14" s="7">
        <v>3.31</v>
      </c>
      <c r="AW14" s="9">
        <v>3.35</v>
      </c>
      <c r="AX14" s="9">
        <v>3.38</v>
      </c>
      <c r="AY14" s="9">
        <v>3.73</v>
      </c>
      <c r="AZ14" s="9">
        <v>3.86</v>
      </c>
      <c r="BA14" s="9">
        <v>4.1500000000000004</v>
      </c>
      <c r="BB14" s="9">
        <v>0.73</v>
      </c>
      <c r="BC14" s="9">
        <v>1.02</v>
      </c>
      <c r="BD14" s="9">
        <v>0.72</v>
      </c>
      <c r="BE14" s="9">
        <v>0.64</v>
      </c>
      <c r="BF14" s="9">
        <v>0.64</v>
      </c>
      <c r="BG14" s="9">
        <v>0.62</v>
      </c>
      <c r="BH14" s="1"/>
      <c r="BI14" s="1"/>
      <c r="BJ14" s="1"/>
      <c r="BK14" s="1"/>
      <c r="BL14" s="1"/>
      <c r="BM14" s="1"/>
      <c r="BN14" s="1"/>
      <c r="BO14" s="1"/>
    </row>
    <row r="15" spans="1:67" x14ac:dyDescent="0.3">
      <c r="A15" s="7" t="s">
        <v>121</v>
      </c>
      <c r="B15" s="7">
        <v>3.78</v>
      </c>
      <c r="C15" s="7">
        <v>3.7</v>
      </c>
      <c r="D15" s="7">
        <v>3.65</v>
      </c>
      <c r="E15" s="7">
        <v>4.6900000000000004</v>
      </c>
      <c r="F15" s="7">
        <v>2.8</v>
      </c>
      <c r="G15" s="7">
        <v>3.73</v>
      </c>
      <c r="H15" s="7">
        <v>2.98</v>
      </c>
      <c r="I15" s="7">
        <v>3</v>
      </c>
      <c r="J15" s="7">
        <v>3.9</v>
      </c>
      <c r="K15" s="7">
        <v>4.17</v>
      </c>
      <c r="L15" s="7">
        <v>3.32</v>
      </c>
      <c r="M15" s="7">
        <v>3.96</v>
      </c>
      <c r="N15" s="9">
        <v>4.21</v>
      </c>
      <c r="O15" s="9">
        <v>5.29</v>
      </c>
      <c r="P15" s="9">
        <v>4.3899999999999997</v>
      </c>
      <c r="Q15" s="9">
        <v>5.65</v>
      </c>
      <c r="R15" s="9">
        <v>5.98</v>
      </c>
      <c r="S15" s="9">
        <v>5.59</v>
      </c>
      <c r="T15" s="9">
        <v>4.37</v>
      </c>
      <c r="U15" s="9">
        <v>4.2</v>
      </c>
      <c r="V15" s="9">
        <v>4.1900000000000004</v>
      </c>
      <c r="W15" s="9">
        <v>4.28</v>
      </c>
      <c r="X15" s="9">
        <v>4.09</v>
      </c>
      <c r="Y15" s="9">
        <v>4.2</v>
      </c>
      <c r="Z15" s="9">
        <v>3.76</v>
      </c>
      <c r="AA15" s="9">
        <v>3.89</v>
      </c>
      <c r="AB15" s="9">
        <v>3.87</v>
      </c>
      <c r="AC15" s="9">
        <v>3.99</v>
      </c>
      <c r="AD15" s="9">
        <v>4.53</v>
      </c>
      <c r="AE15" s="9">
        <v>3.92</v>
      </c>
      <c r="AF15" s="9">
        <v>4.08</v>
      </c>
      <c r="AG15" s="9">
        <v>4.22</v>
      </c>
      <c r="AH15" s="9">
        <v>4.84</v>
      </c>
      <c r="AI15" s="9">
        <v>4.58</v>
      </c>
      <c r="AJ15" s="9">
        <v>4.26</v>
      </c>
      <c r="AK15" s="9">
        <v>6.08</v>
      </c>
      <c r="AL15" s="9">
        <v>4.01</v>
      </c>
      <c r="AM15" s="9">
        <v>3.57</v>
      </c>
      <c r="AN15" s="9">
        <v>5.16</v>
      </c>
      <c r="AO15" s="7"/>
      <c r="AP15" s="7">
        <v>3.12</v>
      </c>
      <c r="AQ15" s="7">
        <v>3.39</v>
      </c>
      <c r="AR15" s="7">
        <v>3.38</v>
      </c>
      <c r="AS15" s="7">
        <v>3.58</v>
      </c>
      <c r="AT15" s="7">
        <v>3.63</v>
      </c>
      <c r="AU15" s="7">
        <v>3.68</v>
      </c>
      <c r="AV15" s="7">
        <v>3.61</v>
      </c>
      <c r="AW15" s="9">
        <v>3.82</v>
      </c>
      <c r="AX15" s="9">
        <v>3.84</v>
      </c>
      <c r="AY15" s="9">
        <v>3.51</v>
      </c>
      <c r="AZ15" s="9">
        <v>3.39</v>
      </c>
      <c r="BA15" s="9">
        <v>1.87</v>
      </c>
      <c r="BB15" s="9">
        <v>0.02</v>
      </c>
      <c r="BC15" s="9">
        <v>0.1</v>
      </c>
      <c r="BD15" s="9">
        <v>0.02</v>
      </c>
      <c r="BE15" s="9">
        <v>0.02</v>
      </c>
      <c r="BF15" s="9">
        <v>0.02</v>
      </c>
      <c r="BG15" s="9">
        <v>0.02</v>
      </c>
      <c r="BH15" s="1"/>
      <c r="BI15" s="1"/>
      <c r="BJ15" s="1"/>
      <c r="BK15" s="1"/>
      <c r="BL15" s="1"/>
      <c r="BM15" s="1"/>
      <c r="BN15" s="1"/>
      <c r="BO15" s="1"/>
    </row>
    <row r="16" spans="1:67" x14ac:dyDescent="0.3">
      <c r="A16" s="7" t="s">
        <v>122</v>
      </c>
      <c r="B16" s="7">
        <v>0.09</v>
      </c>
      <c r="C16" s="7">
        <v>0.09</v>
      </c>
      <c r="D16" s="7">
        <v>0.09</v>
      </c>
      <c r="E16" s="7">
        <v>7.0000000000000007E-2</v>
      </c>
      <c r="F16" s="7">
        <v>0.14000000000000001</v>
      </c>
      <c r="G16" s="7">
        <v>0.13</v>
      </c>
      <c r="H16" s="7">
        <v>0.14000000000000001</v>
      </c>
      <c r="I16" s="7">
        <v>0.15</v>
      </c>
      <c r="J16" s="7">
        <v>0.09</v>
      </c>
      <c r="K16" s="7">
        <v>7.0000000000000007E-2</v>
      </c>
      <c r="L16" s="7">
        <v>0.09</v>
      </c>
      <c r="M16" s="7">
        <v>0.08</v>
      </c>
      <c r="N16" s="9">
        <v>0.02</v>
      </c>
      <c r="O16" s="9">
        <v>0.03</v>
      </c>
      <c r="P16" s="9">
        <v>0.09</v>
      </c>
      <c r="Q16" s="9">
        <v>0.02</v>
      </c>
      <c r="R16" s="9">
        <v>0.01</v>
      </c>
      <c r="S16" s="9">
        <v>0.02</v>
      </c>
      <c r="T16" s="9">
        <v>0.1</v>
      </c>
      <c r="U16" s="9">
        <v>0.09</v>
      </c>
      <c r="V16" s="9">
        <v>0.1</v>
      </c>
      <c r="W16" s="9">
        <v>0.1</v>
      </c>
      <c r="X16" s="9">
        <v>0.1</v>
      </c>
      <c r="Y16" s="9">
        <v>0.1</v>
      </c>
      <c r="Z16" s="9">
        <v>0.17</v>
      </c>
      <c r="AA16" s="9">
        <v>0.17</v>
      </c>
      <c r="AB16" s="9">
        <v>0.17</v>
      </c>
      <c r="AC16" s="9">
        <v>0.14000000000000001</v>
      </c>
      <c r="AD16" s="9">
        <v>0.16</v>
      </c>
      <c r="AE16" s="9">
        <v>0.11</v>
      </c>
      <c r="AF16" s="9">
        <v>0.1</v>
      </c>
      <c r="AG16" s="9">
        <v>7.0000000000000007E-2</v>
      </c>
      <c r="AH16" s="9">
        <v>0.08</v>
      </c>
      <c r="AI16" s="9">
        <v>7.0000000000000007E-2</v>
      </c>
      <c r="AJ16" s="9">
        <v>0.08</v>
      </c>
      <c r="AK16" s="9">
        <v>0.06</v>
      </c>
      <c r="AL16" s="9">
        <v>7.0000000000000007E-2</v>
      </c>
      <c r="AM16" s="9">
        <v>0.15</v>
      </c>
      <c r="AN16" s="9">
        <v>0.16</v>
      </c>
      <c r="AO16" s="7"/>
      <c r="AP16" s="7">
        <v>0.12</v>
      </c>
      <c r="AQ16" s="7">
        <v>0.12</v>
      </c>
      <c r="AR16" s="7">
        <v>0.13</v>
      </c>
      <c r="AS16" s="7">
        <v>7.0000000000000007E-2</v>
      </c>
      <c r="AT16" s="7">
        <v>0.09</v>
      </c>
      <c r="AU16" s="7">
        <v>0.08</v>
      </c>
      <c r="AV16" s="7">
        <v>0.08</v>
      </c>
      <c r="AW16" s="9">
        <v>0.05</v>
      </c>
      <c r="AX16" s="9">
        <v>0.06</v>
      </c>
      <c r="AY16" s="9">
        <v>0.05</v>
      </c>
      <c r="AZ16" s="9">
        <v>0.05</v>
      </c>
      <c r="BA16" s="9">
        <v>0.08</v>
      </c>
      <c r="BB16" s="9">
        <v>7.0000000000000007E-2</v>
      </c>
      <c r="BC16" s="9">
        <v>0.1</v>
      </c>
      <c r="BD16" s="9">
        <v>7.0000000000000007E-2</v>
      </c>
      <c r="BE16" s="9">
        <v>0.06</v>
      </c>
      <c r="BF16" s="9">
        <v>0.06</v>
      </c>
      <c r="BG16" s="9">
        <v>7.0000000000000007E-2</v>
      </c>
      <c r="BH16" s="1"/>
      <c r="BI16" s="1"/>
      <c r="BJ16" s="1"/>
      <c r="BK16" s="1"/>
      <c r="BL16" s="1"/>
      <c r="BM16" s="1"/>
      <c r="BN16" s="1"/>
      <c r="BO16" s="1"/>
    </row>
    <row r="17" spans="1:67" x14ac:dyDescent="0.3">
      <c r="A17" s="7" t="s">
        <v>3</v>
      </c>
      <c r="B17" s="7">
        <v>1.1200000000000001</v>
      </c>
      <c r="C17" s="7">
        <v>0.85</v>
      </c>
      <c r="D17" s="7">
        <v>0.93</v>
      </c>
      <c r="E17" s="7">
        <v>0.93</v>
      </c>
      <c r="F17" s="7">
        <v>2.67</v>
      </c>
      <c r="G17" s="7">
        <v>2.96</v>
      </c>
      <c r="H17" s="7">
        <v>2.63</v>
      </c>
      <c r="I17" s="7">
        <v>2.4500000000000002</v>
      </c>
      <c r="J17" s="7">
        <v>1.21</v>
      </c>
      <c r="K17" s="7">
        <v>2.0099999999999998</v>
      </c>
      <c r="L17" s="7">
        <v>1.62</v>
      </c>
      <c r="M17" s="7">
        <v>0.96</v>
      </c>
      <c r="N17" s="9">
        <v>2.4500000000000002</v>
      </c>
      <c r="O17" s="9">
        <v>0.97</v>
      </c>
      <c r="P17" s="9">
        <v>2.21</v>
      </c>
      <c r="Q17" s="9">
        <v>0.98</v>
      </c>
      <c r="R17" s="9">
        <v>0.59</v>
      </c>
      <c r="S17" s="9">
        <v>0.84</v>
      </c>
      <c r="T17" s="9">
        <v>2.54</v>
      </c>
      <c r="U17" s="9">
        <v>2.69</v>
      </c>
      <c r="V17" s="9">
        <v>2.0699999999999998</v>
      </c>
      <c r="W17" s="9">
        <v>2.37</v>
      </c>
      <c r="X17" s="9">
        <v>1.75</v>
      </c>
      <c r="Y17" s="9">
        <v>1.73</v>
      </c>
      <c r="Z17" s="9">
        <v>1.83</v>
      </c>
      <c r="AA17" s="9">
        <v>1.8</v>
      </c>
      <c r="AB17" s="9">
        <v>1.72</v>
      </c>
      <c r="AC17" s="9">
        <v>3.88</v>
      </c>
      <c r="AD17" s="9">
        <v>3.13</v>
      </c>
      <c r="AE17" s="9">
        <v>1.05</v>
      </c>
      <c r="AF17" s="9">
        <v>1.4</v>
      </c>
      <c r="AG17" s="9">
        <v>1.81</v>
      </c>
      <c r="AH17" s="9">
        <v>2.2200000000000002</v>
      </c>
      <c r="AI17" s="9">
        <v>1.74</v>
      </c>
      <c r="AJ17" s="9">
        <v>2.12</v>
      </c>
      <c r="AK17" s="9">
        <v>1.92</v>
      </c>
      <c r="AL17" s="9">
        <v>2.11</v>
      </c>
      <c r="AM17" s="9">
        <v>1.5</v>
      </c>
      <c r="AN17" s="9">
        <v>4.05</v>
      </c>
      <c r="AO17" s="7"/>
      <c r="AP17" s="7">
        <v>0.66</v>
      </c>
      <c r="AQ17" s="7">
        <v>0.44</v>
      </c>
      <c r="AR17" s="7">
        <v>0.62</v>
      </c>
      <c r="AS17" s="7">
        <v>0.34</v>
      </c>
      <c r="AT17" s="7">
        <v>1.21</v>
      </c>
      <c r="AU17" s="7">
        <v>0.76</v>
      </c>
      <c r="AV17" s="7">
        <v>0.45</v>
      </c>
      <c r="AW17" s="9">
        <v>0.41</v>
      </c>
      <c r="AX17" s="9">
        <v>0.3</v>
      </c>
      <c r="AY17" s="9">
        <v>1.79</v>
      </c>
      <c r="AZ17" s="9">
        <v>1.33</v>
      </c>
      <c r="BA17" s="9">
        <v>1.49</v>
      </c>
      <c r="BB17" s="9">
        <v>2.8</v>
      </c>
      <c r="BC17" s="9">
        <v>2.86</v>
      </c>
      <c r="BD17" s="9">
        <v>2.74</v>
      </c>
      <c r="BE17" s="9">
        <v>1.83</v>
      </c>
      <c r="BF17" s="9">
        <v>1.66</v>
      </c>
      <c r="BG17" s="9">
        <v>1.67</v>
      </c>
      <c r="BH17" s="1"/>
      <c r="BI17" s="1"/>
      <c r="BJ17" s="1"/>
      <c r="BK17" s="1"/>
      <c r="BL17" s="1"/>
      <c r="BM17" s="1"/>
      <c r="BN17" s="1"/>
      <c r="BO17" s="1"/>
    </row>
    <row r="18" spans="1:67" x14ac:dyDescent="0.3">
      <c r="A18" s="7" t="s">
        <v>4</v>
      </c>
      <c r="B18" s="7">
        <v>99.6</v>
      </c>
      <c r="C18" s="7">
        <v>99.9</v>
      </c>
      <c r="D18" s="7">
        <v>99.9</v>
      </c>
      <c r="E18" s="7">
        <v>99.7</v>
      </c>
      <c r="F18" s="7">
        <v>99.1</v>
      </c>
      <c r="G18" s="7">
        <v>99</v>
      </c>
      <c r="H18" s="7">
        <v>99.1</v>
      </c>
      <c r="I18" s="7">
        <v>99.9</v>
      </c>
      <c r="J18" s="7">
        <v>98.9</v>
      </c>
      <c r="K18" s="7">
        <v>100.1</v>
      </c>
      <c r="L18" s="7">
        <v>100.4</v>
      </c>
      <c r="M18" s="7">
        <v>99.5</v>
      </c>
      <c r="N18" s="9">
        <v>99.78</v>
      </c>
      <c r="O18" s="9">
        <v>99.3</v>
      </c>
      <c r="P18" s="9">
        <v>99.95</v>
      </c>
      <c r="Q18" s="9">
        <v>100.03</v>
      </c>
      <c r="R18" s="9">
        <v>99.5</v>
      </c>
      <c r="S18" s="9">
        <v>99.94</v>
      </c>
      <c r="T18" s="9">
        <v>99.64</v>
      </c>
      <c r="U18" s="9">
        <v>99.52</v>
      </c>
      <c r="V18" s="9">
        <v>99.55</v>
      </c>
      <c r="W18" s="9">
        <v>100.19</v>
      </c>
      <c r="X18" s="9">
        <v>100.15</v>
      </c>
      <c r="Y18" s="9">
        <v>99.4</v>
      </c>
      <c r="Z18" s="9">
        <v>99.32</v>
      </c>
      <c r="AA18" s="9">
        <v>99.28</v>
      </c>
      <c r="AB18" s="9">
        <v>99.43</v>
      </c>
      <c r="AC18" s="9">
        <v>99.33</v>
      </c>
      <c r="AD18" s="9">
        <v>99.53</v>
      </c>
      <c r="AE18" s="9">
        <v>99.81</v>
      </c>
      <c r="AF18" s="9">
        <v>99.06</v>
      </c>
      <c r="AG18" s="9">
        <v>97.99</v>
      </c>
      <c r="AH18" s="9">
        <v>100.05</v>
      </c>
      <c r="AI18" s="9">
        <v>99.02</v>
      </c>
      <c r="AJ18" s="9">
        <v>98.46</v>
      </c>
      <c r="AK18" s="9">
        <v>96.47</v>
      </c>
      <c r="AL18" s="9">
        <v>98.34</v>
      </c>
      <c r="AM18" s="9">
        <v>99.08</v>
      </c>
      <c r="AN18" s="9">
        <v>99.28</v>
      </c>
      <c r="AO18" s="7"/>
      <c r="AP18" s="7">
        <v>99.7</v>
      </c>
      <c r="AQ18" s="7">
        <v>99.6</v>
      </c>
      <c r="AR18" s="7">
        <v>99.2</v>
      </c>
      <c r="AS18" s="7">
        <v>99.1</v>
      </c>
      <c r="AT18" s="7">
        <v>99.7</v>
      </c>
      <c r="AU18" s="7">
        <v>99.8</v>
      </c>
      <c r="AV18" s="7">
        <v>99.7</v>
      </c>
      <c r="AW18" s="9">
        <v>99.24</v>
      </c>
      <c r="AX18" s="9">
        <v>99.45</v>
      </c>
      <c r="AY18" s="9">
        <v>99.08</v>
      </c>
      <c r="AZ18" s="9">
        <v>99.43</v>
      </c>
      <c r="BA18" s="9">
        <v>99</v>
      </c>
      <c r="BB18" s="9">
        <v>99.89</v>
      </c>
      <c r="BC18" s="9">
        <v>99.42</v>
      </c>
      <c r="BD18" s="9">
        <v>99.49</v>
      </c>
      <c r="BE18" s="9">
        <v>100.5</v>
      </c>
      <c r="BF18" s="9">
        <v>100.1</v>
      </c>
      <c r="BG18" s="9">
        <v>101.25</v>
      </c>
      <c r="BH18" s="1"/>
      <c r="BI18" s="1"/>
      <c r="BJ18" s="1"/>
      <c r="BK18" s="1"/>
      <c r="BL18" s="1"/>
      <c r="BM18" s="1"/>
      <c r="BN18" s="1"/>
      <c r="BO18" s="1"/>
    </row>
    <row r="19" spans="1:67" x14ac:dyDescent="0.3">
      <c r="A19" s="7" t="s">
        <v>5</v>
      </c>
      <c r="B19" s="2">
        <f t="shared" ref="B19:M19" si="0">(B$12/40.31)/(B$12/40.31+B$10*0.8998/71.85*0.85)*100</f>
        <v>41.437900725191781</v>
      </c>
      <c r="C19" s="2">
        <f t="shared" si="0"/>
        <v>40.515856109088681</v>
      </c>
      <c r="D19" s="2">
        <f t="shared" si="0"/>
        <v>41.097171562286341</v>
      </c>
      <c r="E19" s="2">
        <f t="shared" si="0"/>
        <v>38.097700605906418</v>
      </c>
      <c r="F19" s="2">
        <f t="shared" si="0"/>
        <v>46.401938475096863</v>
      </c>
      <c r="G19" s="2">
        <f t="shared" si="0"/>
        <v>50.878722296816512</v>
      </c>
      <c r="H19" s="2">
        <f t="shared" si="0"/>
        <v>49.038635842413377</v>
      </c>
      <c r="I19" s="2">
        <f t="shared" si="0"/>
        <v>48.077235616899493</v>
      </c>
      <c r="J19" s="2">
        <f t="shared" si="0"/>
        <v>33.261701147777131</v>
      </c>
      <c r="K19" s="2">
        <f t="shared" si="0"/>
        <v>33.558759531418076</v>
      </c>
      <c r="L19" s="2">
        <f t="shared" si="0"/>
        <v>36.049920040703704</v>
      </c>
      <c r="M19" s="2">
        <f t="shared" si="0"/>
        <v>34.865038110735682</v>
      </c>
      <c r="N19" s="15">
        <f t="shared" ref="N19:AN19" si="1">(N12/40.31)/(N12/40.31+N10*0.8998/71.85*0.85)*100</f>
        <v>29.345428620442593</v>
      </c>
      <c r="O19" s="15">
        <f t="shared" si="1"/>
        <v>37.057745309100163</v>
      </c>
      <c r="P19" s="15">
        <f t="shared" si="1"/>
        <v>33.405798130911521</v>
      </c>
      <c r="Q19" s="15">
        <f t="shared" si="1"/>
        <v>48.046590404854939</v>
      </c>
      <c r="R19" s="15">
        <f t="shared" si="1"/>
        <v>40.550413510694796</v>
      </c>
      <c r="S19" s="15">
        <f t="shared" si="1"/>
        <v>48.046590404854939</v>
      </c>
      <c r="T19" s="15">
        <f t="shared" si="1"/>
        <v>52.070514873014581</v>
      </c>
      <c r="U19" s="15">
        <f t="shared" si="1"/>
        <v>51.720631052677767</v>
      </c>
      <c r="V19" s="15">
        <f t="shared" si="1"/>
        <v>49.504075138015011</v>
      </c>
      <c r="W19" s="15">
        <f t="shared" si="1"/>
        <v>53.094739196996855</v>
      </c>
      <c r="X19" s="15">
        <f t="shared" si="1"/>
        <v>47.555462136080493</v>
      </c>
      <c r="Y19" s="15">
        <f t="shared" si="1"/>
        <v>48.438359127397625</v>
      </c>
      <c r="Z19" s="15">
        <f t="shared" si="1"/>
        <v>51.895895564772445</v>
      </c>
      <c r="AA19" s="15">
        <f t="shared" si="1"/>
        <v>51.926101516497802</v>
      </c>
      <c r="AB19" s="15">
        <f t="shared" si="1"/>
        <v>50.44746963085823</v>
      </c>
      <c r="AC19" s="15">
        <f t="shared" si="1"/>
        <v>55.107885402698173</v>
      </c>
      <c r="AD19" s="15">
        <f t="shared" si="1"/>
        <v>49.909162255372692</v>
      </c>
      <c r="AE19" s="15">
        <f t="shared" si="1"/>
        <v>37.36721594370789</v>
      </c>
      <c r="AF19" s="15">
        <f t="shared" si="1"/>
        <v>40.66835090799637</v>
      </c>
      <c r="AG19" s="15">
        <f t="shared" si="1"/>
        <v>40.323697157717298</v>
      </c>
      <c r="AH19" s="15">
        <f t="shared" si="1"/>
        <v>42.789399791384504</v>
      </c>
      <c r="AI19" s="15">
        <f t="shared" si="1"/>
        <v>39.9708403568305</v>
      </c>
      <c r="AJ19" s="15">
        <f t="shared" si="1"/>
        <v>42.827387086277099</v>
      </c>
      <c r="AK19" s="15">
        <f t="shared" si="1"/>
        <v>69.610979290803371</v>
      </c>
      <c r="AL19" s="15">
        <f t="shared" si="1"/>
        <v>46.718433226432332</v>
      </c>
      <c r="AM19" s="15">
        <f t="shared" si="1"/>
        <v>41.210037114050294</v>
      </c>
      <c r="AN19" s="15">
        <f t="shared" si="1"/>
        <v>53.870997688398923</v>
      </c>
      <c r="AO19" s="2"/>
      <c r="AP19" s="2">
        <f t="shared" ref="AP19:AV19" si="2">(AP$12/40.31)/(AP$12/40.31+AP$10*0.8998/71.85*0.85)*100</f>
        <v>46.733841966044324</v>
      </c>
      <c r="AQ19" s="2">
        <f t="shared" si="2"/>
        <v>47.14840282692991</v>
      </c>
      <c r="AR19" s="2">
        <f t="shared" si="2"/>
        <v>46.849497601193981</v>
      </c>
      <c r="AS19" s="2">
        <f t="shared" si="2"/>
        <v>36.996465284347792</v>
      </c>
      <c r="AT19" s="2">
        <f t="shared" si="2"/>
        <v>37.955876298959332</v>
      </c>
      <c r="AU19" s="2">
        <f t="shared" si="2"/>
        <v>37.663774314879277</v>
      </c>
      <c r="AV19" s="2">
        <f t="shared" si="2"/>
        <v>38.287074140107855</v>
      </c>
      <c r="AW19" s="9">
        <v>34.5</v>
      </c>
      <c r="AX19" s="9">
        <v>37.4</v>
      </c>
      <c r="AY19" s="9">
        <v>33.9</v>
      </c>
      <c r="AZ19" s="9">
        <v>35.9</v>
      </c>
      <c r="BA19" s="9">
        <v>39.1</v>
      </c>
      <c r="BB19" s="9">
        <v>39.6</v>
      </c>
      <c r="BC19" s="9">
        <v>43.8</v>
      </c>
      <c r="BD19" s="9">
        <v>38.299999999999997</v>
      </c>
      <c r="BE19" s="9">
        <v>36.5</v>
      </c>
      <c r="BF19" s="9">
        <v>36.5</v>
      </c>
      <c r="BG19" s="9">
        <v>32.5</v>
      </c>
    </row>
    <row r="20" spans="1:67" x14ac:dyDescent="0.3">
      <c r="A20" s="7" t="s">
        <v>67</v>
      </c>
      <c r="B20" s="3">
        <f t="shared" ref="B20:M20" si="3">(B$9/101.96)/((B$13/56.08)+(B$14/61.98)+(B$15/94.2))</f>
        <v>1.0346710263558676</v>
      </c>
      <c r="C20" s="3">
        <f t="shared" si="3"/>
        <v>1.0120331866716628</v>
      </c>
      <c r="D20" s="3">
        <f t="shared" si="3"/>
        <v>1.0129744156507687</v>
      </c>
      <c r="E20" s="3">
        <f t="shared" si="3"/>
        <v>1.0612597576995233</v>
      </c>
      <c r="F20" s="3">
        <f t="shared" si="3"/>
        <v>1.0977054064817497</v>
      </c>
      <c r="G20" s="3">
        <f t="shared" si="3"/>
        <v>1.1914082716529091</v>
      </c>
      <c r="H20" s="3">
        <f t="shared" si="3"/>
        <v>1.0382635263935922</v>
      </c>
      <c r="I20" s="3">
        <f t="shared" si="3"/>
        <v>1.1351965463797522</v>
      </c>
      <c r="J20" s="3">
        <f t="shared" si="3"/>
        <v>1.0425143834097033</v>
      </c>
      <c r="K20" s="3">
        <f t="shared" si="3"/>
        <v>1.0443771555696835</v>
      </c>
      <c r="L20" s="3">
        <f t="shared" si="3"/>
        <v>1.0615484365041239</v>
      </c>
      <c r="M20" s="3">
        <f t="shared" si="3"/>
        <v>1.0189948990871083</v>
      </c>
      <c r="N20" s="13">
        <f t="shared" ref="N20:AN20" si="4">(N9/101.96)/((N13/56.08)+(N14/61.98)+(N15/94.2))</f>
        <v>0.9542817511322147</v>
      </c>
      <c r="O20" s="13">
        <f t="shared" si="4"/>
        <v>0.98940387456602141</v>
      </c>
      <c r="P20" s="13">
        <f t="shared" si="4"/>
        <v>0.97836021795340611</v>
      </c>
      <c r="Q20" s="13">
        <f t="shared" si="4"/>
        <v>0.89029903611419003</v>
      </c>
      <c r="R20" s="13">
        <f t="shared" si="4"/>
        <v>0.98100445301445549</v>
      </c>
      <c r="S20" s="13">
        <f t="shared" si="4"/>
        <v>0.90849169814061748</v>
      </c>
      <c r="T20" s="13">
        <f t="shared" si="4"/>
        <v>1.0100814590816245</v>
      </c>
      <c r="U20" s="13">
        <f t="shared" si="4"/>
        <v>0.91935768218567382</v>
      </c>
      <c r="V20" s="13">
        <f t="shared" si="4"/>
        <v>1.0582996634337456</v>
      </c>
      <c r="W20" s="13">
        <f t="shared" si="4"/>
        <v>1.1103320562947057</v>
      </c>
      <c r="X20" s="13">
        <f t="shared" si="4"/>
        <v>1.0507799008635277</v>
      </c>
      <c r="Y20" s="13">
        <f t="shared" si="4"/>
        <v>1.0303411454210181</v>
      </c>
      <c r="Z20" s="13">
        <f t="shared" si="4"/>
        <v>0.89777541642771286</v>
      </c>
      <c r="AA20" s="13">
        <f t="shared" si="4"/>
        <v>0.96103534961353931</v>
      </c>
      <c r="AB20" s="13">
        <f t="shared" si="4"/>
        <v>0.91184600633173696</v>
      </c>
      <c r="AC20" s="13">
        <f t="shared" si="4"/>
        <v>0.81471627738125441</v>
      </c>
      <c r="AD20" s="13">
        <f t="shared" si="4"/>
        <v>1.0501791241525467</v>
      </c>
      <c r="AE20" s="13">
        <f t="shared" si="4"/>
        <v>0.9530377332667006</v>
      </c>
      <c r="AF20" s="13">
        <f t="shared" si="4"/>
        <v>1.0002409618600818</v>
      </c>
      <c r="AG20" s="13">
        <f t="shared" si="4"/>
        <v>0.96063726420213624</v>
      </c>
      <c r="AH20" s="13">
        <f t="shared" si="4"/>
        <v>1.0620894955693814</v>
      </c>
      <c r="AI20" s="13">
        <f t="shared" si="4"/>
        <v>0.99188780790044584</v>
      </c>
      <c r="AJ20" s="13">
        <f t="shared" si="4"/>
        <v>0.98928174620800513</v>
      </c>
      <c r="AK20" s="13">
        <f t="shared" si="4"/>
        <v>0.750846175179534</v>
      </c>
      <c r="AL20" s="13">
        <f t="shared" si="4"/>
        <v>0.82667295334729507</v>
      </c>
      <c r="AM20" s="13">
        <f t="shared" si="4"/>
        <v>1.0033495890935678</v>
      </c>
      <c r="AN20" s="13">
        <f t="shared" si="4"/>
        <v>1.0651916212398302</v>
      </c>
      <c r="AO20" s="3"/>
      <c r="AP20" s="3">
        <f t="shared" ref="AP20:AV20" si="5">(AP$9/101.96)/((AP$13/56.08)+(AP$14/61.98)+(AP$15/94.2))</f>
        <v>0.97404238351501626</v>
      </c>
      <c r="AQ20" s="3">
        <f t="shared" si="5"/>
        <v>0.97083135699526646</v>
      </c>
      <c r="AR20" s="3">
        <f t="shared" si="5"/>
        <v>0.97778845253019697</v>
      </c>
      <c r="AS20" s="3">
        <f t="shared" si="5"/>
        <v>0.99935121755178857</v>
      </c>
      <c r="AT20" s="3">
        <f t="shared" si="5"/>
        <v>0.99896242916917566</v>
      </c>
      <c r="AU20" s="3">
        <f t="shared" si="5"/>
        <v>0.99604499369283162</v>
      </c>
      <c r="AV20" s="3">
        <f t="shared" si="5"/>
        <v>0.99221784606778174</v>
      </c>
      <c r="AW20" s="9">
        <v>1.02</v>
      </c>
      <c r="AX20" s="9">
        <v>1.01</v>
      </c>
      <c r="AY20" s="9">
        <v>0.97</v>
      </c>
      <c r="AZ20" s="9">
        <v>1.07</v>
      </c>
      <c r="BA20" s="9">
        <v>1.04</v>
      </c>
      <c r="BB20" s="9">
        <v>0.75</v>
      </c>
      <c r="BC20" s="9">
        <v>0.76</v>
      </c>
      <c r="BD20" s="9">
        <v>0.76</v>
      </c>
      <c r="BE20" s="9">
        <v>0.79</v>
      </c>
      <c r="BF20" s="9">
        <v>0.79</v>
      </c>
      <c r="BG20" s="9">
        <v>0.77</v>
      </c>
    </row>
    <row r="21" spans="1:67" x14ac:dyDescent="0.3">
      <c r="A21" s="7" t="s">
        <v>68</v>
      </c>
      <c r="B21" s="3">
        <f t="shared" ref="B21:AN21" si="6">(B$9/101.96)/((B$14/61.98)+(B$15/94.2))</f>
        <v>1.3678933137195941</v>
      </c>
      <c r="C21" s="3">
        <f t="shared" si="6"/>
        <v>1.3857732646981422</v>
      </c>
      <c r="D21" s="3">
        <f t="shared" si="6"/>
        <v>1.3790589861862046</v>
      </c>
      <c r="E21" s="3">
        <f t="shared" si="6"/>
        <v>1.2895692376784615</v>
      </c>
      <c r="F21" s="3">
        <f t="shared" si="6"/>
        <v>1.6197419885474917</v>
      </c>
      <c r="G21" s="3">
        <f t="shared" si="6"/>
        <v>1.6300189570307952</v>
      </c>
      <c r="H21" s="3">
        <f t="shared" si="6"/>
        <v>1.6157666033829465</v>
      </c>
      <c r="I21" s="3">
        <f t="shared" si="6"/>
        <v>1.6426864230643243</v>
      </c>
      <c r="J21" s="3">
        <f t="shared" si="6"/>
        <v>1.3564513743491982</v>
      </c>
      <c r="K21" s="3">
        <f t="shared" si="6"/>
        <v>1.335453760580507</v>
      </c>
      <c r="L21" s="3">
        <f t="shared" si="6"/>
        <v>1.3720026016949638</v>
      </c>
      <c r="M21" s="3">
        <f t="shared" si="6"/>
        <v>1.2883747340669056</v>
      </c>
      <c r="N21" s="3">
        <f t="shared" si="6"/>
        <v>1.3546505379639986</v>
      </c>
      <c r="O21" s="3">
        <f t="shared" si="6"/>
        <v>1.1003514700473114</v>
      </c>
      <c r="P21" s="3">
        <f t="shared" si="6"/>
        <v>1.2658361100637574</v>
      </c>
      <c r="Q21" s="3">
        <f t="shared" si="6"/>
        <v>1.0797027949166043</v>
      </c>
      <c r="R21" s="3">
        <f t="shared" si="6"/>
        <v>1.0613210475794257</v>
      </c>
      <c r="S21" s="3">
        <f t="shared" si="6"/>
        <v>1.1034568058660306</v>
      </c>
      <c r="T21" s="3">
        <f t="shared" si="6"/>
        <v>1.2789894891946734</v>
      </c>
      <c r="U21" s="3">
        <f t="shared" si="6"/>
        <v>1.1443020566154916</v>
      </c>
      <c r="V21" s="3">
        <f t="shared" si="6"/>
        <v>1.4316566250115341</v>
      </c>
      <c r="W21" s="3">
        <f t="shared" si="6"/>
        <v>1.3639933666738049</v>
      </c>
      <c r="X21" s="3">
        <f t="shared" si="6"/>
        <v>1.4548977462176367</v>
      </c>
      <c r="Y21" s="3">
        <f t="shared" si="6"/>
        <v>1.3567707796067778</v>
      </c>
      <c r="Z21" s="3">
        <f t="shared" si="6"/>
        <v>1.4595713102467234</v>
      </c>
      <c r="AA21" s="3">
        <f t="shared" si="6"/>
        <v>1.4618277776068582</v>
      </c>
      <c r="AB21" s="3">
        <f t="shared" si="6"/>
        <v>1.4627675240877345</v>
      </c>
      <c r="AC21" s="3">
        <f t="shared" si="6"/>
        <v>1.4781593555577377</v>
      </c>
      <c r="AD21" s="3">
        <f t="shared" si="6"/>
        <v>1.5007931013128648</v>
      </c>
      <c r="AE21" s="3">
        <f t="shared" si="6"/>
        <v>1.1941645672986294</v>
      </c>
      <c r="AF21" s="3">
        <f t="shared" si="6"/>
        <v>1.2638923554025738</v>
      </c>
      <c r="AG21" s="3">
        <f t="shared" si="6"/>
        <v>1.147905913359939</v>
      </c>
      <c r="AH21" s="3">
        <f t="shared" si="6"/>
        <v>1.3078128587881195</v>
      </c>
      <c r="AI21" s="3">
        <f t="shared" si="6"/>
        <v>1.1863871425936392</v>
      </c>
      <c r="AJ21" s="3">
        <f t="shared" si="6"/>
        <v>1.2583744000142663</v>
      </c>
      <c r="AK21" s="3">
        <f t="shared" si="6"/>
        <v>1.0712610969838181</v>
      </c>
      <c r="AL21" s="3">
        <f t="shared" si="6"/>
        <v>1.1057971966574967</v>
      </c>
      <c r="AM21" s="3">
        <f t="shared" si="6"/>
        <v>1.4487207017741404</v>
      </c>
      <c r="AN21" s="3">
        <f t="shared" si="6"/>
        <v>1.7352974556277945</v>
      </c>
      <c r="AO21" s="3"/>
      <c r="AP21" s="3">
        <f t="shared" ref="AP21:AV21" si="7">(AP$9/101.96)/((AP$14/61.98)+(AP$15/94.2))</f>
        <v>1.5354992177966182</v>
      </c>
      <c r="AQ21" s="3">
        <f t="shared" si="7"/>
        <v>1.5005515573280566</v>
      </c>
      <c r="AR21" s="3">
        <f t="shared" si="7"/>
        <v>1.5016062735009421</v>
      </c>
      <c r="AS21" s="3">
        <f t="shared" si="7"/>
        <v>1.3854634581136693</v>
      </c>
      <c r="AT21" s="3">
        <f t="shared" si="7"/>
        <v>1.3932415018810536</v>
      </c>
      <c r="AU21" s="3">
        <f t="shared" si="7"/>
        <v>1.4061427390747796</v>
      </c>
      <c r="AV21" s="3">
        <f t="shared" si="7"/>
        <v>1.395350454295994</v>
      </c>
      <c r="AW21" s="13">
        <f t="shared" ref="AW21:BG21" si="8">(AW9/102)/(AW14/62+AW15/94)</f>
        <v>1.4083928420391247</v>
      </c>
      <c r="AX21" s="13">
        <f t="shared" si="8"/>
        <v>1.4083850164751039</v>
      </c>
      <c r="AY21" s="13">
        <f t="shared" si="8"/>
        <v>1.3323043563476358</v>
      </c>
      <c r="AZ21" s="13">
        <f t="shared" si="8"/>
        <v>1.3461187064613287</v>
      </c>
      <c r="BA21" s="13">
        <f t="shared" si="8"/>
        <v>1.6484940351921338</v>
      </c>
      <c r="BB21" s="13">
        <f t="shared" si="8"/>
        <v>13.617739681042757</v>
      </c>
      <c r="BC21" s="13">
        <f t="shared" si="8"/>
        <v>9.5154127481713662</v>
      </c>
      <c r="BD21" s="13">
        <f t="shared" si="8"/>
        <v>13.762020188226192</v>
      </c>
      <c r="BE21" s="13">
        <f t="shared" si="8"/>
        <v>14.144727597879543</v>
      </c>
      <c r="BF21" s="13">
        <f t="shared" si="8"/>
        <v>14.005141470268891</v>
      </c>
      <c r="BG21" s="13">
        <f t="shared" si="8"/>
        <v>14.6875</v>
      </c>
    </row>
    <row r="22" spans="1:67" x14ac:dyDescent="0.3">
      <c r="A22" s="7" t="s">
        <v>69</v>
      </c>
      <c r="B22" s="3">
        <f t="shared" ref="B22:M22" si="9">B15/B14</f>
        <v>1.024390243902439</v>
      </c>
      <c r="C22" s="3">
        <f t="shared" si="9"/>
        <v>0.93198992443324935</v>
      </c>
      <c r="D22" s="3">
        <f t="shared" si="9"/>
        <v>0.91478696741854626</v>
      </c>
      <c r="E22" s="3">
        <f t="shared" si="9"/>
        <v>1.3438395415472779</v>
      </c>
      <c r="F22" s="3">
        <f t="shared" si="9"/>
        <v>0.66666666666666663</v>
      </c>
      <c r="G22" s="3">
        <f t="shared" si="9"/>
        <v>1.0507042253521128</v>
      </c>
      <c r="H22" s="3">
        <f t="shared" si="9"/>
        <v>0.73762376237623761</v>
      </c>
      <c r="I22" s="3">
        <f t="shared" si="9"/>
        <v>0.76726342710997442</v>
      </c>
      <c r="J22" s="3">
        <f t="shared" si="9"/>
        <v>1.0209424083769634</v>
      </c>
      <c r="K22" s="3">
        <f t="shared" si="9"/>
        <v>1.1209677419354838</v>
      </c>
      <c r="L22" s="3">
        <f t="shared" si="9"/>
        <v>0.78301886792452824</v>
      </c>
      <c r="M22" s="3">
        <f t="shared" si="9"/>
        <v>0.99</v>
      </c>
      <c r="N22" s="3">
        <f t="shared" ref="N22:AV22" si="10">N15/N14</f>
        <v>1.4417808219178083</v>
      </c>
      <c r="O22" s="3">
        <f t="shared" si="10"/>
        <v>1.5933734939759037</v>
      </c>
      <c r="P22" s="3">
        <f t="shared" si="10"/>
        <v>1.0786240786240784</v>
      </c>
      <c r="Q22" s="3">
        <f t="shared" si="10"/>
        <v>1.7993630573248407</v>
      </c>
      <c r="R22" s="3">
        <f t="shared" si="10"/>
        <v>2.0271186440677966</v>
      </c>
      <c r="S22" s="3">
        <f t="shared" si="10"/>
        <v>1.7916666666666665</v>
      </c>
      <c r="T22" s="3">
        <f t="shared" si="10"/>
        <v>1.1350649350649351</v>
      </c>
      <c r="U22" s="3">
        <f t="shared" si="10"/>
        <v>0.87866108786610875</v>
      </c>
      <c r="V22" s="3">
        <f t="shared" si="10"/>
        <v>1.1836158192090396</v>
      </c>
      <c r="W22" s="3">
        <f t="shared" si="10"/>
        <v>1.1088082901554406</v>
      </c>
      <c r="X22" s="3">
        <f t="shared" si="10"/>
        <v>1.1924198250728861</v>
      </c>
      <c r="Y22" s="3">
        <f t="shared" si="10"/>
        <v>1.1170212765957448</v>
      </c>
      <c r="Z22" s="3">
        <f t="shared" si="10"/>
        <v>1.018970189701897</v>
      </c>
      <c r="AA22" s="3">
        <f t="shared" si="10"/>
        <v>1.0896358543417368</v>
      </c>
      <c r="AB22" s="3">
        <f t="shared" si="10"/>
        <v>1.075</v>
      </c>
      <c r="AC22" s="3">
        <f t="shared" si="10"/>
        <v>1.3389261744966443</v>
      </c>
      <c r="AD22" s="3">
        <f t="shared" si="10"/>
        <v>1.3603603603603605</v>
      </c>
      <c r="AE22" s="3">
        <f t="shared" si="10"/>
        <v>0.88888888888888884</v>
      </c>
      <c r="AF22" s="3">
        <f t="shared" si="10"/>
        <v>0.98313253012048185</v>
      </c>
      <c r="AG22" s="3">
        <f t="shared" si="10"/>
        <v>1.0629722921914357</v>
      </c>
      <c r="AH22" s="3">
        <f t="shared" si="10"/>
        <v>1.4404761904761905</v>
      </c>
      <c r="AI22" s="3">
        <f t="shared" si="10"/>
        <v>1.2213333333333334</v>
      </c>
      <c r="AJ22" s="3">
        <f t="shared" si="10"/>
        <v>1.1151832460732984</v>
      </c>
      <c r="AK22" s="3">
        <f t="shared" si="10"/>
        <v>1.9804560260586321</v>
      </c>
      <c r="AL22" s="3">
        <f t="shared" si="10"/>
        <v>0.88520971302428242</v>
      </c>
      <c r="AM22" s="3">
        <f t="shared" si="10"/>
        <v>0.88148148148148153</v>
      </c>
      <c r="AN22" s="3">
        <f t="shared" si="10"/>
        <v>2.1322314049586777</v>
      </c>
      <c r="AO22" s="3"/>
      <c r="AP22" s="3">
        <f t="shared" si="10"/>
        <v>0.90434782608695652</v>
      </c>
      <c r="AQ22" s="3">
        <f t="shared" si="10"/>
        <v>1.0089285714285714</v>
      </c>
      <c r="AR22" s="3">
        <f t="shared" si="10"/>
        <v>1.0764331210191083</v>
      </c>
      <c r="AS22" s="3">
        <f t="shared" si="10"/>
        <v>1.0287356321839081</v>
      </c>
      <c r="AT22" s="3">
        <f t="shared" si="10"/>
        <v>1.1203703703703702</v>
      </c>
      <c r="AU22" s="3">
        <f t="shared" si="10"/>
        <v>1.0985074626865672</v>
      </c>
      <c r="AV22" s="3">
        <f t="shared" si="10"/>
        <v>1.0906344410876132</v>
      </c>
      <c r="AW22" s="3">
        <f t="shared" ref="AW22:BG22" si="11">AW15/AW14</f>
        <v>1.1402985074626866</v>
      </c>
      <c r="AX22" s="3">
        <f t="shared" si="11"/>
        <v>1.136094674556213</v>
      </c>
      <c r="AY22" s="3">
        <f t="shared" si="11"/>
        <v>0.94101876675603213</v>
      </c>
      <c r="AZ22" s="3">
        <f t="shared" si="11"/>
        <v>0.87823834196891193</v>
      </c>
      <c r="BA22" s="3">
        <f t="shared" si="11"/>
        <v>0.45060240963855419</v>
      </c>
      <c r="BB22" s="3">
        <f t="shared" si="11"/>
        <v>2.7397260273972605E-2</v>
      </c>
      <c r="BC22" s="3">
        <f t="shared" si="11"/>
        <v>9.8039215686274508E-2</v>
      </c>
      <c r="BD22" s="3">
        <f t="shared" si="11"/>
        <v>2.777777777777778E-2</v>
      </c>
      <c r="BE22" s="3">
        <f t="shared" si="11"/>
        <v>3.125E-2</v>
      </c>
      <c r="BF22" s="3">
        <f t="shared" si="11"/>
        <v>3.125E-2</v>
      </c>
      <c r="BG22" s="3">
        <f t="shared" si="11"/>
        <v>3.2258064516129031E-2</v>
      </c>
    </row>
    <row r="23" spans="1:67" x14ac:dyDescent="0.3">
      <c r="A23" s="7" t="s">
        <v>70</v>
      </c>
      <c r="B23" s="3">
        <f t="shared" ref="B23:M23" si="12">(B15+B14)/B13</f>
        <v>4.1499999999999995</v>
      </c>
      <c r="C23" s="3">
        <f t="shared" si="12"/>
        <v>3.58411214953271</v>
      </c>
      <c r="D23" s="3">
        <f t="shared" si="12"/>
        <v>3.655502392344498</v>
      </c>
      <c r="E23" s="3">
        <f t="shared" si="12"/>
        <v>6.390625</v>
      </c>
      <c r="F23" s="3">
        <f t="shared" si="12"/>
        <v>2.6923076923076921</v>
      </c>
      <c r="G23" s="3">
        <f t="shared" si="12"/>
        <v>3.6399999999999997</v>
      </c>
      <c r="H23" s="3">
        <f t="shared" si="12"/>
        <v>2.3245033112582778</v>
      </c>
      <c r="I23" s="3">
        <f t="shared" si="12"/>
        <v>2.9033613445378155</v>
      </c>
      <c r="J23" s="3">
        <f t="shared" si="12"/>
        <v>4.4367816091954024</v>
      </c>
      <c r="K23" s="3">
        <f t="shared" si="12"/>
        <v>4.8404907975460132</v>
      </c>
      <c r="L23" s="3">
        <f t="shared" si="12"/>
        <v>4.447058823529412</v>
      </c>
      <c r="M23" s="3">
        <f t="shared" si="12"/>
        <v>5.0379746835443031</v>
      </c>
      <c r="N23" s="3">
        <f t="shared" ref="N23:AV23" si="13">(N15+N14)/N13</f>
        <v>3.3009259259259256</v>
      </c>
      <c r="O23" s="3">
        <f t="shared" si="13"/>
        <v>12.478260869565217</v>
      </c>
      <c r="P23" s="3">
        <f t="shared" si="13"/>
        <v>4.5729729729729733</v>
      </c>
      <c r="Q23" s="3">
        <f t="shared" si="13"/>
        <v>6.6590909090909092</v>
      </c>
      <c r="R23" s="3">
        <f t="shared" si="13"/>
        <v>17.509803921568626</v>
      </c>
      <c r="S23" s="3">
        <f t="shared" si="13"/>
        <v>6.5984848484848486</v>
      </c>
      <c r="T23" s="3">
        <f t="shared" si="13"/>
        <v>5.0740740740740744</v>
      </c>
      <c r="U23" s="3">
        <f t="shared" si="13"/>
        <v>5.3772455089820363</v>
      </c>
      <c r="V23" s="3">
        <f t="shared" si="13"/>
        <v>3.8457711442786078</v>
      </c>
      <c r="W23" s="3">
        <f t="shared" si="13"/>
        <v>5.8985507246376816</v>
      </c>
      <c r="X23" s="3">
        <f t="shared" si="13"/>
        <v>3.5305164319248825</v>
      </c>
      <c r="Y23" s="3">
        <f t="shared" si="13"/>
        <v>4.2566844919786098</v>
      </c>
      <c r="Z23" s="3">
        <f t="shared" si="13"/>
        <v>2.1346704871060167</v>
      </c>
      <c r="AA23" s="3">
        <f t="shared" si="13"/>
        <v>2.5813148788927336</v>
      </c>
      <c r="AB23" s="3">
        <f t="shared" si="13"/>
        <v>2.223214285714286</v>
      </c>
      <c r="AC23" s="3">
        <f t="shared" si="13"/>
        <v>1.6876513317191286</v>
      </c>
      <c r="AD23" s="3">
        <f t="shared" si="13"/>
        <v>3.2081632653061223</v>
      </c>
      <c r="AE23" s="3">
        <f t="shared" si="13"/>
        <v>5.2062499999999998</v>
      </c>
      <c r="AF23" s="3">
        <f t="shared" si="13"/>
        <v>5.0490797546012276</v>
      </c>
      <c r="AG23" s="3">
        <f t="shared" si="13"/>
        <v>6.8823529411764701</v>
      </c>
      <c r="AH23" s="3">
        <f t="shared" si="13"/>
        <v>5.985401459854014</v>
      </c>
      <c r="AI23" s="3">
        <f t="shared" si="13"/>
        <v>6.9416666666666673</v>
      </c>
      <c r="AJ23" s="3">
        <f t="shared" si="13"/>
        <v>4.9570552147239271</v>
      </c>
      <c r="AK23" s="3">
        <f t="shared" si="13"/>
        <v>3.3516483516483517</v>
      </c>
      <c r="AL23" s="3">
        <f t="shared" si="13"/>
        <v>3.8995433789954337</v>
      </c>
      <c r="AM23" s="3">
        <f t="shared" si="13"/>
        <v>2.9649805447470814</v>
      </c>
      <c r="AN23" s="3">
        <f t="shared" si="13"/>
        <v>2.2900302114803623</v>
      </c>
      <c r="AO23" s="3"/>
      <c r="AP23" s="3">
        <f t="shared" si="13"/>
        <v>2.2891986062717771</v>
      </c>
      <c r="AQ23" s="3">
        <f t="shared" si="13"/>
        <v>2.4456521739130435</v>
      </c>
      <c r="AR23" s="3">
        <f t="shared" si="13"/>
        <v>2.5076923076923072</v>
      </c>
      <c r="AS23" s="3">
        <f t="shared" si="13"/>
        <v>3.4607843137254903</v>
      </c>
      <c r="AT23" s="3">
        <f t="shared" si="13"/>
        <v>3.4179104477611943</v>
      </c>
      <c r="AU23" s="3">
        <f t="shared" si="13"/>
        <v>3.2697674418604654</v>
      </c>
      <c r="AV23" s="3">
        <f t="shared" si="13"/>
        <v>3.3110047846889956</v>
      </c>
      <c r="AW23" s="3">
        <f t="shared" ref="AW23:BG23" si="14">(AW15+AW14)/AW13</f>
        <v>3.5671641791044779</v>
      </c>
      <c r="AX23" s="3">
        <f t="shared" si="14"/>
        <v>3.4380952380952379</v>
      </c>
      <c r="AY23" s="3">
        <f t="shared" si="14"/>
        <v>3.5841584158415842</v>
      </c>
      <c r="AZ23" s="3">
        <f t="shared" si="14"/>
        <v>5.0347222222222223</v>
      </c>
      <c r="BA23" s="3">
        <f t="shared" si="14"/>
        <v>2.1122807017543859</v>
      </c>
      <c r="BB23" s="3">
        <f t="shared" si="14"/>
        <v>6.5502183406113537E-2</v>
      </c>
      <c r="BC23" s="3">
        <f t="shared" si="14"/>
        <v>9.9555555555555564E-2</v>
      </c>
      <c r="BD23" s="3">
        <f t="shared" si="14"/>
        <v>6.5198237885462557E-2</v>
      </c>
      <c r="BE23" s="3">
        <f t="shared" si="14"/>
        <v>6.6000000000000003E-2</v>
      </c>
      <c r="BF23" s="3">
        <f t="shared" si="14"/>
        <v>6.6465256797583083E-2</v>
      </c>
      <c r="BG23" s="3">
        <f t="shared" si="14"/>
        <v>6.1835748792270537E-2</v>
      </c>
      <c r="BO23" s="1"/>
    </row>
    <row r="24" spans="1:67" ht="14.5" x14ac:dyDescent="0.3">
      <c r="A24" s="9" t="s">
        <v>137</v>
      </c>
      <c r="B24" s="16">
        <v>830.96781543546865</v>
      </c>
      <c r="C24" s="16">
        <v>830.62112750894437</v>
      </c>
      <c r="D24" s="16">
        <v>823.4550862396635</v>
      </c>
      <c r="E24" s="16">
        <v>820.45594183366018</v>
      </c>
      <c r="F24" s="16">
        <v>794.9012748019228</v>
      </c>
      <c r="G24" s="16">
        <v>788.64822880732629</v>
      </c>
      <c r="H24" s="16">
        <v>799.16206445366095</v>
      </c>
      <c r="I24" s="16">
        <v>796.75173953189153</v>
      </c>
      <c r="J24" s="16">
        <v>825.30795456747285</v>
      </c>
      <c r="K24" s="16">
        <v>806.53016951829352</v>
      </c>
      <c r="L24" s="16">
        <v>823.03121289536841</v>
      </c>
      <c r="M24" s="16">
        <v>814.67625943259588</v>
      </c>
      <c r="N24" s="17">
        <v>766.89131133821877</v>
      </c>
      <c r="O24" s="17">
        <v>744.68987255303819</v>
      </c>
      <c r="P24" s="17">
        <v>717.66844631569256</v>
      </c>
      <c r="Q24" s="17">
        <v>735.26997309527235</v>
      </c>
      <c r="R24" s="17">
        <v>717.66844631569256</v>
      </c>
      <c r="S24" s="17">
        <v>712.69177285867465</v>
      </c>
      <c r="T24" s="17">
        <v>749.29644105977707</v>
      </c>
      <c r="U24" s="17">
        <v>756.06692559978103</v>
      </c>
      <c r="V24" s="17">
        <v>751.60621501687763</v>
      </c>
      <c r="W24" s="17">
        <v>746.12790282138269</v>
      </c>
      <c r="X24" s="17">
        <v>762.39839801171331</v>
      </c>
      <c r="Y24" s="17">
        <v>748.51405338674897</v>
      </c>
      <c r="Z24" s="17">
        <v>748.51405338674897</v>
      </c>
      <c r="AA24" s="17">
        <v>775.77170329122316</v>
      </c>
      <c r="AB24" s="17">
        <v>779.86365431481852</v>
      </c>
      <c r="AC24" s="17">
        <v>752.36403687455675</v>
      </c>
      <c r="AD24" s="17">
        <v>735.21518178725432</v>
      </c>
      <c r="AE24" s="17">
        <v>784.3489512352777</v>
      </c>
      <c r="AF24" s="17">
        <v>756.06692559978103</v>
      </c>
      <c r="AG24" s="17">
        <v>785.44053442527309</v>
      </c>
      <c r="AH24" s="17">
        <v>775.17351816791768</v>
      </c>
      <c r="AI24" s="17">
        <v>817.53157541629969</v>
      </c>
      <c r="AJ24" s="17">
        <v>772.12856959499516</v>
      </c>
      <c r="AK24" s="17">
        <v>753.11598030222797</v>
      </c>
      <c r="AL24" s="17">
        <v>753.86214500519611</v>
      </c>
      <c r="AM24" s="17">
        <v>752.36403687455675</v>
      </c>
      <c r="AN24" s="18">
        <v>732.16371993960888</v>
      </c>
      <c r="AO24" s="19"/>
      <c r="AP24" s="20">
        <v>815.06534903808313</v>
      </c>
      <c r="AQ24" s="16">
        <v>794.78091730109088</v>
      </c>
      <c r="AR24" s="16">
        <v>810.91641573615732</v>
      </c>
      <c r="AS24" s="20">
        <v>796.5520894170694</v>
      </c>
      <c r="AT24" s="16">
        <v>805.80129836553499</v>
      </c>
      <c r="AU24" s="16">
        <v>809.16878036867331</v>
      </c>
      <c r="AV24" s="16">
        <v>804.28125411211306</v>
      </c>
      <c r="AW24" s="12">
        <v>758.21589693955582</v>
      </c>
      <c r="AX24" s="12">
        <v>756.78378994694242</v>
      </c>
      <c r="AY24" s="12">
        <v>767.04985209998529</v>
      </c>
      <c r="AZ24" s="12">
        <v>774.56441413550681</v>
      </c>
      <c r="BA24" s="12">
        <v>755.33041218451137</v>
      </c>
      <c r="BB24" s="12">
        <v>791.24813909308398</v>
      </c>
      <c r="BC24" s="12">
        <v>772.12856959499516</v>
      </c>
      <c r="BD24" s="12">
        <v>788.64822880732629</v>
      </c>
      <c r="BE24" s="12">
        <v>777.5454811662679</v>
      </c>
      <c r="BF24" s="12">
        <v>771.50843502445343</v>
      </c>
      <c r="BG24" s="12">
        <v>772.12856959499516</v>
      </c>
      <c r="BO24" s="1"/>
    </row>
    <row r="25" spans="1:67" x14ac:dyDescent="0.3">
      <c r="A25" s="9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8"/>
      <c r="AO25" s="19"/>
      <c r="AP25" s="21"/>
      <c r="AQ25" s="16"/>
      <c r="AR25" s="16"/>
      <c r="AS25" s="21"/>
      <c r="AT25" s="16"/>
      <c r="AU25" s="16"/>
      <c r="AV25" s="16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O25" s="1"/>
    </row>
    <row r="26" spans="1:67" x14ac:dyDescent="0.3">
      <c r="A26" s="7" t="s">
        <v>6</v>
      </c>
      <c r="B26" s="7">
        <v>26.64</v>
      </c>
      <c r="C26" s="7">
        <v>23.49</v>
      </c>
      <c r="D26" s="7">
        <v>23.94</v>
      </c>
      <c r="E26" s="7">
        <v>25.2</v>
      </c>
      <c r="F26" s="7">
        <v>32.04</v>
      </c>
      <c r="G26" s="7">
        <v>38.97</v>
      </c>
      <c r="H26" s="7">
        <v>35.369999999999997</v>
      </c>
      <c r="I26" s="7">
        <v>39.33</v>
      </c>
      <c r="J26" s="7">
        <v>37.619999999999997</v>
      </c>
      <c r="K26" s="7">
        <v>23.76</v>
      </c>
      <c r="L26" s="7">
        <v>34.92</v>
      </c>
      <c r="M26" s="7">
        <v>25.83</v>
      </c>
      <c r="AP26" s="7">
        <v>74.790000000000006</v>
      </c>
      <c r="AQ26" s="7">
        <v>80.010000000000005</v>
      </c>
      <c r="AR26" s="7">
        <v>82.35</v>
      </c>
      <c r="AS26" s="7">
        <v>46.71</v>
      </c>
      <c r="AT26" s="7">
        <v>43.65</v>
      </c>
      <c r="AU26" s="7">
        <v>51.75</v>
      </c>
      <c r="AV26" s="7">
        <v>69.209999999999994</v>
      </c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</row>
    <row r="27" spans="1:67" x14ac:dyDescent="0.3">
      <c r="A27" s="7" t="s">
        <v>7</v>
      </c>
      <c r="B27" s="7">
        <v>3.08</v>
      </c>
      <c r="C27" s="7">
        <v>4.22</v>
      </c>
      <c r="D27" s="7">
        <v>4.08</v>
      </c>
      <c r="E27" s="7">
        <v>3.12</v>
      </c>
      <c r="F27" s="7">
        <v>2.74</v>
      </c>
      <c r="G27" s="7">
        <v>3.91</v>
      </c>
      <c r="H27" s="7">
        <v>2.34</v>
      </c>
      <c r="I27" s="7">
        <v>4.1100000000000003</v>
      </c>
      <c r="J27" s="7">
        <v>3.58</v>
      </c>
      <c r="K27" s="7">
        <v>3.34</v>
      </c>
      <c r="L27" s="7">
        <v>5.42</v>
      </c>
      <c r="M27" s="7">
        <v>3.37</v>
      </c>
      <c r="AP27" s="7">
        <v>3.1</v>
      </c>
      <c r="AQ27" s="7">
        <v>4.8499999999999996</v>
      </c>
      <c r="AR27" s="7">
        <v>4.24</v>
      </c>
      <c r="AS27" s="7">
        <v>5.08</v>
      </c>
      <c r="AT27" s="7">
        <v>2.99</v>
      </c>
      <c r="AU27" s="7">
        <v>3.76</v>
      </c>
      <c r="AV27" s="7">
        <v>4.17</v>
      </c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</row>
    <row r="28" spans="1:67" x14ac:dyDescent="0.3">
      <c r="A28" s="7" t="s">
        <v>8</v>
      </c>
      <c r="B28" s="7">
        <v>10.69</v>
      </c>
      <c r="C28" s="7">
        <v>9.66</v>
      </c>
      <c r="D28" s="7">
        <v>9.48</v>
      </c>
      <c r="E28" s="7">
        <v>8.94</v>
      </c>
      <c r="F28" s="7">
        <v>10.38</v>
      </c>
      <c r="G28" s="7">
        <v>10.210000000000001</v>
      </c>
      <c r="H28" s="7">
        <v>11.65</v>
      </c>
      <c r="I28" s="7">
        <v>11.53</v>
      </c>
      <c r="J28" s="7">
        <v>11.73</v>
      </c>
      <c r="K28" s="7">
        <v>8.1999999999999993</v>
      </c>
      <c r="L28" s="7">
        <v>9.32</v>
      </c>
      <c r="M28" s="7">
        <v>8.7899999999999991</v>
      </c>
      <c r="AP28" s="7">
        <v>12.83</v>
      </c>
      <c r="AQ28" s="7">
        <v>11.69</v>
      </c>
      <c r="AR28" s="7">
        <v>11.9</v>
      </c>
      <c r="AS28" s="7">
        <v>9.3000000000000007</v>
      </c>
      <c r="AT28" s="7">
        <v>11.84</v>
      </c>
      <c r="AU28" s="7">
        <v>11.27</v>
      </c>
      <c r="AV28" s="7">
        <v>11.31</v>
      </c>
      <c r="AW28" s="9">
        <v>6.25</v>
      </c>
      <c r="AX28" s="9">
        <v>6.53</v>
      </c>
      <c r="AY28" s="9">
        <v>6.49</v>
      </c>
      <c r="AZ28" s="9">
        <v>6.65</v>
      </c>
      <c r="BA28" s="9">
        <v>8.36</v>
      </c>
      <c r="BB28" s="9">
        <v>7.94</v>
      </c>
      <c r="BC28" s="9">
        <v>8</v>
      </c>
      <c r="BD28" s="9">
        <v>6.94</v>
      </c>
      <c r="BE28" s="9">
        <v>5.75</v>
      </c>
      <c r="BF28" s="9">
        <v>5.87</v>
      </c>
      <c r="BG28" s="9">
        <v>5.82</v>
      </c>
      <c r="BH28" s="1"/>
    </row>
    <row r="29" spans="1:67" x14ac:dyDescent="0.3">
      <c r="A29" s="7" t="s">
        <v>9</v>
      </c>
      <c r="B29" s="7">
        <v>53.3</v>
      </c>
      <c r="C29" s="7">
        <v>52.2</v>
      </c>
      <c r="D29" s="7">
        <v>48.6</v>
      </c>
      <c r="E29" s="7">
        <v>36.1</v>
      </c>
      <c r="F29" s="7">
        <v>81.2</v>
      </c>
      <c r="G29" s="7">
        <v>78.5</v>
      </c>
      <c r="H29" s="7">
        <v>81.3</v>
      </c>
      <c r="I29" s="7">
        <v>86.5</v>
      </c>
      <c r="J29" s="7">
        <v>45.8</v>
      </c>
      <c r="K29" s="7">
        <v>30.2</v>
      </c>
      <c r="L29" s="7">
        <v>46.6</v>
      </c>
      <c r="M29" s="7">
        <v>37.4</v>
      </c>
      <c r="AP29" s="7">
        <v>70.2</v>
      </c>
      <c r="AQ29" s="7">
        <v>66.900000000000006</v>
      </c>
      <c r="AR29" s="7">
        <v>69.5</v>
      </c>
      <c r="AS29" s="7">
        <v>41.1</v>
      </c>
      <c r="AT29" s="7">
        <v>52.8</v>
      </c>
      <c r="AU29" s="7">
        <v>49.4</v>
      </c>
      <c r="AV29" s="7">
        <v>48.1</v>
      </c>
      <c r="AW29" s="9">
        <v>20.9</v>
      </c>
      <c r="AX29" s="9">
        <v>22</v>
      </c>
      <c r="AY29" s="9">
        <v>21.6</v>
      </c>
      <c r="AZ29" s="9">
        <v>23.3</v>
      </c>
      <c r="BA29" s="9">
        <v>35.6</v>
      </c>
      <c r="BB29" s="9">
        <v>22.7</v>
      </c>
      <c r="BC29" s="9">
        <v>29.2</v>
      </c>
      <c r="BD29" s="9">
        <v>22.3</v>
      </c>
      <c r="BE29" s="9">
        <v>14.5</v>
      </c>
      <c r="BF29" s="9">
        <v>15.3</v>
      </c>
      <c r="BG29" s="9">
        <v>17.3</v>
      </c>
      <c r="BH29" s="1"/>
    </row>
    <row r="30" spans="1:67" x14ac:dyDescent="0.3">
      <c r="A30" s="7" t="s">
        <v>10</v>
      </c>
      <c r="B30" s="7">
        <v>20</v>
      </c>
      <c r="C30" s="7">
        <v>14.1</v>
      </c>
      <c r="D30" s="7">
        <v>9.83</v>
      </c>
      <c r="E30" s="7">
        <v>13.6</v>
      </c>
      <c r="F30" s="7">
        <v>14.3</v>
      </c>
      <c r="G30" s="7">
        <v>14.3</v>
      </c>
      <c r="H30" s="7">
        <v>16.3</v>
      </c>
      <c r="I30" s="7">
        <v>19.399999999999999</v>
      </c>
      <c r="J30" s="7">
        <v>11.5</v>
      </c>
      <c r="K30" s="7">
        <v>9.42</v>
      </c>
      <c r="L30" s="7">
        <v>12</v>
      </c>
      <c r="M30" s="7">
        <v>13.8</v>
      </c>
      <c r="AP30" s="7">
        <v>34.5</v>
      </c>
      <c r="AQ30" s="7">
        <v>30.8</v>
      </c>
      <c r="AR30" s="7">
        <v>38.1</v>
      </c>
      <c r="AS30" s="7">
        <v>12.1</v>
      </c>
      <c r="AT30" s="7">
        <v>14.5</v>
      </c>
      <c r="AU30" s="7">
        <v>13.2</v>
      </c>
      <c r="AV30" s="7">
        <v>16.899999999999999</v>
      </c>
      <c r="AW30" s="9">
        <v>52.7</v>
      </c>
      <c r="AX30" s="9">
        <v>55.6</v>
      </c>
      <c r="AY30" s="9">
        <v>58.7</v>
      </c>
      <c r="AZ30" s="9">
        <v>56.5</v>
      </c>
      <c r="BA30" s="9">
        <v>42.1</v>
      </c>
      <c r="BB30" s="9">
        <v>27.1</v>
      </c>
      <c r="BC30" s="9">
        <v>25.3</v>
      </c>
      <c r="BD30" s="9">
        <v>34</v>
      </c>
      <c r="BE30" s="9">
        <v>32.1</v>
      </c>
      <c r="BF30" s="9">
        <v>26.3</v>
      </c>
      <c r="BG30" s="9">
        <v>57.2</v>
      </c>
      <c r="BH30" s="1"/>
    </row>
    <row r="31" spans="1:67" x14ac:dyDescent="0.3">
      <c r="A31" s="7" t="s">
        <v>11</v>
      </c>
      <c r="B31" s="7">
        <v>7</v>
      </c>
      <c r="C31" s="7">
        <v>6.38</v>
      </c>
      <c r="D31" s="7">
        <v>6.57</v>
      </c>
      <c r="E31" s="7">
        <v>5.18</v>
      </c>
      <c r="F31" s="7">
        <v>6.23</v>
      </c>
      <c r="G31" s="7">
        <v>7.73</v>
      </c>
      <c r="H31" s="7">
        <v>6.28</v>
      </c>
      <c r="I31" s="7">
        <v>8.06</v>
      </c>
      <c r="J31" s="7">
        <v>5.42</v>
      </c>
      <c r="K31" s="7">
        <v>4.47</v>
      </c>
      <c r="L31" s="7">
        <v>6.3</v>
      </c>
      <c r="M31" s="7">
        <v>4.9800000000000004</v>
      </c>
      <c r="AP31" s="7">
        <v>10.3</v>
      </c>
      <c r="AQ31" s="7">
        <v>10.1</v>
      </c>
      <c r="AR31" s="7">
        <v>10.5</v>
      </c>
      <c r="AS31" s="7">
        <v>5.54</v>
      </c>
      <c r="AT31" s="7">
        <v>6.97</v>
      </c>
      <c r="AU31" s="7">
        <v>6.63</v>
      </c>
      <c r="AV31" s="7">
        <v>6.57</v>
      </c>
      <c r="AW31" s="9">
        <v>4.33</v>
      </c>
      <c r="AX31" s="9">
        <v>4.54</v>
      </c>
      <c r="AY31" s="9">
        <v>4.13</v>
      </c>
      <c r="AZ31" s="9">
        <v>4.13</v>
      </c>
      <c r="BA31" s="9">
        <v>7.06</v>
      </c>
      <c r="BB31" s="9">
        <v>4.62</v>
      </c>
      <c r="BC31" s="9">
        <v>5.2</v>
      </c>
      <c r="BD31" s="9">
        <v>4.87</v>
      </c>
      <c r="BE31" s="9">
        <v>3.49</v>
      </c>
      <c r="BF31" s="9">
        <v>3.03</v>
      </c>
      <c r="BG31" s="9">
        <v>4.83</v>
      </c>
      <c r="BH31" s="1"/>
    </row>
    <row r="32" spans="1:67" x14ac:dyDescent="0.3">
      <c r="A32" s="7" t="s">
        <v>12</v>
      </c>
      <c r="B32" s="7">
        <v>6.85</v>
      </c>
      <c r="C32" s="7">
        <v>6.21</v>
      </c>
      <c r="D32" s="7">
        <v>4.2699999999999996</v>
      </c>
      <c r="E32" s="7">
        <v>3.75</v>
      </c>
      <c r="F32" s="7">
        <v>5.47</v>
      </c>
      <c r="G32" s="7">
        <v>4.2300000000000004</v>
      </c>
      <c r="H32" s="7">
        <v>7.34</v>
      </c>
      <c r="I32" s="7">
        <v>6.63</v>
      </c>
      <c r="J32" s="7">
        <v>4.16</v>
      </c>
      <c r="K32" s="7">
        <v>3.87</v>
      </c>
      <c r="L32" s="7">
        <v>5.0599999999999996</v>
      </c>
      <c r="M32" s="7">
        <v>3.45</v>
      </c>
      <c r="AP32" s="7">
        <v>15.03</v>
      </c>
      <c r="AQ32" s="7">
        <v>14.13</v>
      </c>
      <c r="AR32" s="7">
        <v>16.829999999999998</v>
      </c>
      <c r="AS32" s="7">
        <v>5.86</v>
      </c>
      <c r="AT32" s="7">
        <v>6.7</v>
      </c>
      <c r="AU32" s="7">
        <v>6.98</v>
      </c>
      <c r="AV32" s="7">
        <v>6.5</v>
      </c>
      <c r="AW32" s="9">
        <v>7.15</v>
      </c>
      <c r="AX32" s="9">
        <v>6.6</v>
      </c>
      <c r="AY32" s="9">
        <v>7.29</v>
      </c>
      <c r="AZ32" s="9">
        <v>10.7</v>
      </c>
      <c r="BA32" s="9">
        <v>8.09</v>
      </c>
      <c r="BB32" s="9">
        <v>9.19</v>
      </c>
      <c r="BC32" s="9">
        <v>10.39</v>
      </c>
      <c r="BD32" s="9">
        <v>14.94</v>
      </c>
      <c r="BE32" s="9">
        <v>7.78</v>
      </c>
      <c r="BF32" s="9">
        <v>8.67</v>
      </c>
      <c r="BG32" s="9">
        <v>9.36</v>
      </c>
      <c r="BH32" s="1"/>
    </row>
    <row r="33" spans="1:60" x14ac:dyDescent="0.3">
      <c r="A33" s="7" t="s">
        <v>13</v>
      </c>
      <c r="B33" s="7">
        <v>15.36</v>
      </c>
      <c r="C33" s="7">
        <v>14.88</v>
      </c>
      <c r="D33" s="7">
        <v>35.520000000000003</v>
      </c>
      <c r="E33" s="7">
        <v>22.16</v>
      </c>
      <c r="F33" s="7">
        <v>78.88</v>
      </c>
      <c r="G33" s="7">
        <v>42.64</v>
      </c>
      <c r="H33" s="7">
        <v>20</v>
      </c>
      <c r="I33" s="7">
        <v>36.799999999999997</v>
      </c>
      <c r="J33" s="7">
        <v>24.48</v>
      </c>
      <c r="K33" s="7">
        <v>16</v>
      </c>
      <c r="L33" s="7">
        <v>12.16</v>
      </c>
      <c r="M33" s="7">
        <v>13.12</v>
      </c>
      <c r="AP33" s="7">
        <v>21.2</v>
      </c>
      <c r="AQ33" s="7">
        <v>21.76</v>
      </c>
      <c r="AR33" s="7">
        <v>21.76</v>
      </c>
      <c r="AS33" s="7">
        <v>17.12</v>
      </c>
      <c r="AT33" s="7">
        <v>19.760000000000002</v>
      </c>
      <c r="AU33" s="7">
        <v>21.12</v>
      </c>
      <c r="AV33" s="7">
        <v>20.72</v>
      </c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</row>
    <row r="34" spans="1:60" x14ac:dyDescent="0.3">
      <c r="A34" s="7" t="s">
        <v>14</v>
      </c>
      <c r="B34" s="7">
        <v>163.19999999999999</v>
      </c>
      <c r="C34" s="7">
        <v>147.19999999999999</v>
      </c>
      <c r="D34" s="7">
        <v>153.6</v>
      </c>
      <c r="E34" s="7">
        <v>147.19999999999999</v>
      </c>
      <c r="F34" s="7">
        <v>273.60000000000002</v>
      </c>
      <c r="G34" s="7">
        <v>143.19999999999999</v>
      </c>
      <c r="H34" s="7">
        <v>207.2</v>
      </c>
      <c r="I34" s="7">
        <v>320</v>
      </c>
      <c r="J34" s="7">
        <v>568</v>
      </c>
      <c r="K34" s="7">
        <v>352.8</v>
      </c>
      <c r="L34" s="7">
        <v>128.80000000000001</v>
      </c>
      <c r="M34" s="7">
        <v>166.4</v>
      </c>
      <c r="AP34" s="7">
        <v>196</v>
      </c>
      <c r="AQ34" s="7">
        <v>120.8</v>
      </c>
      <c r="AR34" s="7">
        <v>157.6</v>
      </c>
      <c r="AS34" s="7">
        <v>112.8</v>
      </c>
      <c r="AT34" s="7">
        <v>284.8</v>
      </c>
      <c r="AU34" s="7">
        <v>93.6</v>
      </c>
      <c r="AV34" s="7">
        <v>118.4</v>
      </c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</row>
    <row r="35" spans="1:60" x14ac:dyDescent="0.3">
      <c r="A35" s="7" t="s">
        <v>15</v>
      </c>
      <c r="B35" s="7">
        <v>18.5</v>
      </c>
      <c r="C35" s="7">
        <v>20</v>
      </c>
      <c r="D35" s="7">
        <v>19.2</v>
      </c>
      <c r="E35" s="7">
        <v>17.899999999999999</v>
      </c>
      <c r="F35" s="7">
        <v>20.8</v>
      </c>
      <c r="G35" s="7">
        <v>20.3</v>
      </c>
      <c r="H35" s="7">
        <v>20.100000000000001</v>
      </c>
      <c r="I35" s="7">
        <v>21.6</v>
      </c>
      <c r="J35" s="7">
        <v>20.7</v>
      </c>
      <c r="K35" s="7">
        <v>18.5</v>
      </c>
      <c r="L35" s="7">
        <v>19.2</v>
      </c>
      <c r="M35" s="7">
        <v>19.100000000000001</v>
      </c>
      <c r="AP35" s="7">
        <v>18.7</v>
      </c>
      <c r="AQ35" s="7">
        <v>18.399999999999999</v>
      </c>
      <c r="AR35" s="7">
        <v>18.3</v>
      </c>
      <c r="AS35" s="7">
        <v>18.600000000000001</v>
      </c>
      <c r="AT35" s="7">
        <v>18.2</v>
      </c>
      <c r="AU35" s="7">
        <v>18</v>
      </c>
      <c r="AV35" s="7">
        <v>17.8</v>
      </c>
      <c r="AW35" s="9">
        <v>14.6</v>
      </c>
      <c r="AX35" s="9">
        <v>14.7</v>
      </c>
      <c r="AY35" s="9">
        <v>14.4</v>
      </c>
      <c r="AZ35" s="9">
        <v>15.1</v>
      </c>
      <c r="BA35" s="9">
        <v>15.2</v>
      </c>
      <c r="BB35" s="9">
        <v>14.1</v>
      </c>
      <c r="BC35" s="9">
        <v>16.899999999999999</v>
      </c>
      <c r="BD35" s="9">
        <v>14.7</v>
      </c>
      <c r="BE35" s="9">
        <v>13.8</v>
      </c>
      <c r="BF35" s="9">
        <v>13.8</v>
      </c>
      <c r="BG35" s="9">
        <v>13.7</v>
      </c>
      <c r="BH35" s="1"/>
    </row>
    <row r="36" spans="1:60" x14ac:dyDescent="0.3">
      <c r="A36" s="7" t="s">
        <v>16</v>
      </c>
      <c r="B36" s="7">
        <v>143</v>
      </c>
      <c r="C36" s="7">
        <v>149</v>
      </c>
      <c r="D36" s="7">
        <v>150</v>
      </c>
      <c r="E36" s="7">
        <v>175</v>
      </c>
      <c r="F36" s="7">
        <v>110</v>
      </c>
      <c r="G36" s="7">
        <v>163</v>
      </c>
      <c r="H36" s="7">
        <v>116</v>
      </c>
      <c r="I36" s="7">
        <v>127</v>
      </c>
      <c r="J36" s="7">
        <v>170</v>
      </c>
      <c r="K36" s="7">
        <v>188</v>
      </c>
      <c r="L36" s="7">
        <v>146</v>
      </c>
      <c r="M36" s="7">
        <v>168</v>
      </c>
      <c r="AP36" s="7">
        <v>139</v>
      </c>
      <c r="AQ36" s="7">
        <v>169</v>
      </c>
      <c r="AR36" s="7">
        <v>156</v>
      </c>
      <c r="AS36" s="7">
        <v>142</v>
      </c>
      <c r="AT36" s="7">
        <v>134</v>
      </c>
      <c r="AU36" s="7">
        <v>137</v>
      </c>
      <c r="AV36" s="7">
        <v>144</v>
      </c>
      <c r="AW36" s="9">
        <v>131</v>
      </c>
      <c r="AX36" s="9">
        <v>125</v>
      </c>
      <c r="AY36" s="9">
        <v>124</v>
      </c>
      <c r="AZ36" s="9">
        <v>122</v>
      </c>
      <c r="BA36" s="9">
        <v>59.7</v>
      </c>
      <c r="BB36" s="9">
        <v>0.64</v>
      </c>
      <c r="BC36" s="9">
        <v>4.8</v>
      </c>
      <c r="BD36" s="9">
        <v>0.64</v>
      </c>
      <c r="BE36" s="9">
        <v>0.89</v>
      </c>
      <c r="BF36" s="9">
        <v>0.93</v>
      </c>
      <c r="BG36" s="9">
        <v>0.79</v>
      </c>
      <c r="BH36" s="1"/>
    </row>
    <row r="37" spans="1:60" x14ac:dyDescent="0.3">
      <c r="A37" s="7" t="s">
        <v>17</v>
      </c>
      <c r="B37" s="7">
        <v>187</v>
      </c>
      <c r="C37" s="7">
        <v>185</v>
      </c>
      <c r="D37" s="7">
        <v>185</v>
      </c>
      <c r="E37" s="7">
        <v>177</v>
      </c>
      <c r="F37" s="7">
        <v>258</v>
      </c>
      <c r="G37" s="7">
        <v>229</v>
      </c>
      <c r="H37" s="7">
        <v>431</v>
      </c>
      <c r="I37" s="7">
        <v>280</v>
      </c>
      <c r="J37" s="7">
        <v>154</v>
      </c>
      <c r="K37" s="7">
        <v>95.9</v>
      </c>
      <c r="L37" s="7">
        <v>156</v>
      </c>
      <c r="M37" s="7">
        <v>159</v>
      </c>
      <c r="N37" s="9">
        <v>41.7</v>
      </c>
      <c r="O37" s="9">
        <v>75.5</v>
      </c>
      <c r="P37" s="9">
        <v>81.900000000000006</v>
      </c>
      <c r="Q37" s="9">
        <v>126</v>
      </c>
      <c r="R37" s="9">
        <v>87.7</v>
      </c>
      <c r="S37" s="9">
        <v>202</v>
      </c>
      <c r="T37" s="9">
        <v>151</v>
      </c>
      <c r="U37" s="9">
        <v>146</v>
      </c>
      <c r="V37" s="9">
        <v>244</v>
      </c>
      <c r="W37" s="9">
        <v>198</v>
      </c>
      <c r="X37" s="9">
        <v>268</v>
      </c>
      <c r="Y37" s="9">
        <v>238</v>
      </c>
      <c r="Z37" s="9">
        <v>249</v>
      </c>
      <c r="AA37" s="9">
        <v>252</v>
      </c>
      <c r="AB37" s="9">
        <v>239</v>
      </c>
      <c r="AC37" s="9">
        <v>110</v>
      </c>
      <c r="AD37" s="9">
        <v>139</v>
      </c>
      <c r="AE37" s="9">
        <v>125</v>
      </c>
      <c r="AF37" s="9">
        <v>160</v>
      </c>
      <c r="AG37" s="9">
        <v>116</v>
      </c>
      <c r="AH37" s="9">
        <v>210</v>
      </c>
      <c r="AI37" s="9">
        <v>198</v>
      </c>
      <c r="AJ37" s="9">
        <v>241</v>
      </c>
      <c r="AK37" s="9">
        <v>390</v>
      </c>
      <c r="AL37" s="9">
        <v>376</v>
      </c>
      <c r="AM37" s="9">
        <v>141</v>
      </c>
      <c r="AN37" s="9">
        <v>233</v>
      </c>
      <c r="AO37" s="9"/>
      <c r="AP37" s="7">
        <v>151</v>
      </c>
      <c r="AQ37" s="7">
        <v>146</v>
      </c>
      <c r="AR37" s="7">
        <v>137</v>
      </c>
      <c r="AS37" s="7">
        <v>124</v>
      </c>
      <c r="AT37" s="7">
        <v>128</v>
      </c>
      <c r="AU37" s="7">
        <v>126</v>
      </c>
      <c r="AV37" s="7">
        <v>123</v>
      </c>
      <c r="AW37" s="9">
        <v>224</v>
      </c>
      <c r="AX37" s="9">
        <v>368</v>
      </c>
      <c r="AY37" s="9">
        <v>299</v>
      </c>
      <c r="AZ37" s="9">
        <v>280</v>
      </c>
      <c r="BA37" s="9">
        <v>598</v>
      </c>
      <c r="BB37" s="9">
        <v>992</v>
      </c>
      <c r="BC37" s="9">
        <v>755</v>
      </c>
      <c r="BD37" s="9">
        <v>991</v>
      </c>
      <c r="BE37" s="9">
        <v>837</v>
      </c>
      <c r="BF37" s="9">
        <v>829</v>
      </c>
      <c r="BG37" s="9">
        <v>807</v>
      </c>
      <c r="BH37" s="1"/>
    </row>
    <row r="38" spans="1:60" x14ac:dyDescent="0.3">
      <c r="A38" s="7" t="s">
        <v>18</v>
      </c>
      <c r="B38" s="7">
        <v>29.3</v>
      </c>
      <c r="C38" s="7">
        <v>31.4</v>
      </c>
      <c r="D38" s="7">
        <v>29.8</v>
      </c>
      <c r="E38" s="7">
        <v>28.2</v>
      </c>
      <c r="F38" s="7">
        <v>21.1</v>
      </c>
      <c r="G38" s="7">
        <v>19.3</v>
      </c>
      <c r="H38" s="7">
        <v>20.8</v>
      </c>
      <c r="I38" s="7">
        <v>22.5</v>
      </c>
      <c r="J38" s="7">
        <v>32</v>
      </c>
      <c r="K38" s="7">
        <v>24.9</v>
      </c>
      <c r="L38" s="7">
        <v>30.4</v>
      </c>
      <c r="M38" s="7">
        <v>31.9</v>
      </c>
      <c r="N38" s="9">
        <v>41.98</v>
      </c>
      <c r="O38" s="9">
        <v>22.13</v>
      </c>
      <c r="P38" s="9">
        <v>18.739999999999998</v>
      </c>
      <c r="Q38" s="9">
        <v>19.809999999999999</v>
      </c>
      <c r="R38" s="9">
        <v>15.55</v>
      </c>
      <c r="S38" s="9">
        <v>10.75</v>
      </c>
      <c r="T38" s="9">
        <v>21.23</v>
      </c>
      <c r="U38" s="9">
        <v>21.57</v>
      </c>
      <c r="V38" s="9">
        <v>24.41</v>
      </c>
      <c r="W38" s="9">
        <v>21.74</v>
      </c>
      <c r="X38" s="9">
        <v>26.3</v>
      </c>
      <c r="Y38" s="9">
        <v>22.3</v>
      </c>
      <c r="Z38" s="9">
        <v>30.7</v>
      </c>
      <c r="AA38" s="9">
        <v>30.71</v>
      </c>
      <c r="AB38" s="9">
        <v>30.33</v>
      </c>
      <c r="AC38" s="9">
        <v>24.32</v>
      </c>
      <c r="AD38" s="9">
        <v>32.39</v>
      </c>
      <c r="AE38" s="9">
        <v>28.69</v>
      </c>
      <c r="AF38" s="9">
        <v>29.6</v>
      </c>
      <c r="AG38" s="9">
        <v>22.65</v>
      </c>
      <c r="AH38" s="9">
        <v>19.559999999999999</v>
      </c>
      <c r="AI38" s="9">
        <v>31.81</v>
      </c>
      <c r="AJ38" s="9">
        <v>25.45</v>
      </c>
      <c r="AK38" s="9">
        <v>14.44</v>
      </c>
      <c r="AL38" s="9">
        <v>57.59</v>
      </c>
      <c r="AM38" s="9">
        <v>20.7</v>
      </c>
      <c r="AN38" s="9">
        <v>33</v>
      </c>
      <c r="AO38" s="9"/>
      <c r="AP38" s="7">
        <v>35.5</v>
      </c>
      <c r="AQ38" s="7">
        <v>33.9</v>
      </c>
      <c r="AR38" s="7">
        <v>34</v>
      </c>
      <c r="AS38" s="7">
        <v>30.6</v>
      </c>
      <c r="AT38" s="7">
        <v>35.9</v>
      </c>
      <c r="AU38" s="7">
        <v>34.5</v>
      </c>
      <c r="AV38" s="7">
        <v>36.1</v>
      </c>
      <c r="AW38" s="9">
        <v>20.7</v>
      </c>
      <c r="AX38" s="9">
        <v>19.3</v>
      </c>
      <c r="AY38" s="9">
        <v>21.6</v>
      </c>
      <c r="AZ38" s="9">
        <v>21.6</v>
      </c>
      <c r="BA38" s="9">
        <v>19.2</v>
      </c>
      <c r="BB38" s="9">
        <v>21.7</v>
      </c>
      <c r="BC38" s="9">
        <v>19.8</v>
      </c>
      <c r="BD38" s="9">
        <v>21</v>
      </c>
      <c r="BE38" s="9">
        <v>26.8</v>
      </c>
      <c r="BF38" s="9">
        <v>29.7</v>
      </c>
      <c r="BG38" s="9">
        <v>26.6</v>
      </c>
      <c r="BH38" s="1"/>
    </row>
    <row r="39" spans="1:60" x14ac:dyDescent="0.3">
      <c r="A39" s="7" t="s">
        <v>19</v>
      </c>
      <c r="B39" s="7">
        <v>273</v>
      </c>
      <c r="C39" s="7">
        <v>272</v>
      </c>
      <c r="D39" s="7">
        <v>252</v>
      </c>
      <c r="E39" s="7">
        <v>244</v>
      </c>
      <c r="F39" s="7">
        <v>184</v>
      </c>
      <c r="G39" s="7">
        <v>166</v>
      </c>
      <c r="H39" s="7">
        <v>187</v>
      </c>
      <c r="I39" s="7">
        <v>182</v>
      </c>
      <c r="J39" s="7">
        <v>249</v>
      </c>
      <c r="K39" s="7">
        <v>203</v>
      </c>
      <c r="L39" s="7">
        <v>243</v>
      </c>
      <c r="M39" s="7">
        <v>222</v>
      </c>
      <c r="N39" s="9">
        <v>135</v>
      </c>
      <c r="O39" s="9">
        <v>103</v>
      </c>
      <c r="P39" s="9">
        <v>72.900000000000006</v>
      </c>
      <c r="Q39" s="9">
        <v>91.5</v>
      </c>
      <c r="R39" s="9">
        <v>72.900000000000006</v>
      </c>
      <c r="S39" s="9">
        <v>65.099999999999994</v>
      </c>
      <c r="T39" s="9">
        <v>104</v>
      </c>
      <c r="U39" s="9">
        <v>113</v>
      </c>
      <c r="V39" s="9">
        <v>107</v>
      </c>
      <c r="W39" s="9">
        <v>100</v>
      </c>
      <c r="X39" s="9">
        <v>122</v>
      </c>
      <c r="Y39" s="9">
        <v>103</v>
      </c>
      <c r="Z39" s="9">
        <v>103</v>
      </c>
      <c r="AA39" s="9">
        <v>143</v>
      </c>
      <c r="AB39" s="9">
        <v>150</v>
      </c>
      <c r="AC39" s="9">
        <v>108</v>
      </c>
      <c r="AD39" s="9">
        <v>87.2</v>
      </c>
      <c r="AE39" s="9">
        <v>158</v>
      </c>
      <c r="AF39" s="9">
        <v>113</v>
      </c>
      <c r="AG39" s="9">
        <v>160</v>
      </c>
      <c r="AH39" s="9">
        <v>142</v>
      </c>
      <c r="AI39" s="9">
        <v>229</v>
      </c>
      <c r="AJ39" s="9">
        <v>137</v>
      </c>
      <c r="AK39" s="9">
        <v>109</v>
      </c>
      <c r="AL39" s="9">
        <v>110</v>
      </c>
      <c r="AM39" s="9">
        <v>108</v>
      </c>
      <c r="AN39" s="9">
        <v>97.8</v>
      </c>
      <c r="AO39" s="9"/>
      <c r="AP39" s="7">
        <v>248</v>
      </c>
      <c r="AQ39" s="7">
        <v>198</v>
      </c>
      <c r="AR39" s="7">
        <v>237</v>
      </c>
      <c r="AS39" s="7">
        <v>202</v>
      </c>
      <c r="AT39" s="7">
        <v>224</v>
      </c>
      <c r="AU39" s="7">
        <v>209</v>
      </c>
      <c r="AV39" s="7">
        <v>198</v>
      </c>
      <c r="AW39" s="9">
        <v>116</v>
      </c>
      <c r="AX39" s="9">
        <v>114</v>
      </c>
      <c r="AY39" s="9">
        <v>129</v>
      </c>
      <c r="AZ39" s="9">
        <v>141</v>
      </c>
      <c r="BA39" s="9">
        <v>112</v>
      </c>
      <c r="BB39" s="9">
        <v>171</v>
      </c>
      <c r="BC39" s="9">
        <v>137</v>
      </c>
      <c r="BD39" s="9">
        <v>166</v>
      </c>
      <c r="BE39" s="9">
        <v>146</v>
      </c>
      <c r="BF39" s="9">
        <v>136</v>
      </c>
      <c r="BG39" s="9">
        <v>137</v>
      </c>
      <c r="BH39" s="1"/>
    </row>
    <row r="40" spans="1:60" x14ac:dyDescent="0.3">
      <c r="A40" s="7" t="s">
        <v>20</v>
      </c>
      <c r="B40" s="7">
        <v>14.76</v>
      </c>
      <c r="C40" s="7">
        <v>13.68</v>
      </c>
      <c r="D40" s="7">
        <v>14.94</v>
      </c>
      <c r="E40" s="7">
        <v>14.13</v>
      </c>
      <c r="F40" s="7">
        <v>14.67</v>
      </c>
      <c r="G40" s="7">
        <v>14.58</v>
      </c>
      <c r="H40" s="7">
        <v>14.58</v>
      </c>
      <c r="I40" s="7">
        <v>16.559999999999999</v>
      </c>
      <c r="J40" s="7">
        <v>18.09</v>
      </c>
      <c r="K40" s="7">
        <v>13.05</v>
      </c>
      <c r="L40" s="7">
        <v>17.190000000000001</v>
      </c>
      <c r="M40" s="7">
        <v>14.76</v>
      </c>
      <c r="N40" s="9">
        <v>25.26</v>
      </c>
      <c r="O40" s="9">
        <v>17.190000000000001</v>
      </c>
      <c r="P40" s="9">
        <v>12.54</v>
      </c>
      <c r="Q40" s="9">
        <v>23.19</v>
      </c>
      <c r="R40" s="9">
        <v>20.9</v>
      </c>
      <c r="S40" s="9">
        <v>12.18</v>
      </c>
      <c r="T40" s="9">
        <v>19.75</v>
      </c>
      <c r="U40" s="9">
        <v>18.079999999999998</v>
      </c>
      <c r="V40" s="9">
        <v>19.38</v>
      </c>
      <c r="W40" s="9">
        <v>18.440000000000001</v>
      </c>
      <c r="X40" s="9">
        <v>20.38</v>
      </c>
      <c r="Y40" s="9">
        <v>17.559999999999999</v>
      </c>
      <c r="Z40" s="9">
        <v>27.8</v>
      </c>
      <c r="AA40" s="9">
        <v>28.6</v>
      </c>
      <c r="AB40" s="9">
        <v>29</v>
      </c>
      <c r="AC40" s="9">
        <v>25.82</v>
      </c>
      <c r="AD40" s="9">
        <v>30.64</v>
      </c>
      <c r="AE40" s="9">
        <v>15.23</v>
      </c>
      <c r="AF40" s="9">
        <v>16.54</v>
      </c>
      <c r="AG40" s="9">
        <v>26.59</v>
      </c>
      <c r="AH40" s="9">
        <v>25.7</v>
      </c>
      <c r="AI40" s="9">
        <v>34.700000000000003</v>
      </c>
      <c r="AJ40" s="9">
        <v>24.23</v>
      </c>
      <c r="AK40" s="9">
        <v>8.1300000000000008</v>
      </c>
      <c r="AL40" s="9">
        <v>43.96</v>
      </c>
      <c r="AM40" s="9">
        <v>15.94</v>
      </c>
      <c r="AN40" s="9">
        <v>30.12</v>
      </c>
      <c r="AO40" s="9"/>
      <c r="AP40" s="7">
        <v>11.07</v>
      </c>
      <c r="AQ40" s="7">
        <v>10.89</v>
      </c>
      <c r="AR40" s="7">
        <v>10.71</v>
      </c>
      <c r="AS40" s="7">
        <v>9.4499999999999993</v>
      </c>
      <c r="AT40" s="7">
        <v>10.44</v>
      </c>
      <c r="AU40" s="7">
        <v>10.08</v>
      </c>
      <c r="AV40" s="7">
        <v>9.9</v>
      </c>
      <c r="AW40" s="9">
        <v>6.35</v>
      </c>
      <c r="AX40" s="9">
        <v>6.74</v>
      </c>
      <c r="AY40" s="9">
        <v>6.24</v>
      </c>
      <c r="AZ40" s="9">
        <v>6.54</v>
      </c>
      <c r="BA40" s="9">
        <v>5.84</v>
      </c>
      <c r="BB40" s="9">
        <v>8.4</v>
      </c>
      <c r="BC40" s="9">
        <v>7.09</v>
      </c>
      <c r="BD40" s="9">
        <v>8.24</v>
      </c>
      <c r="BE40" s="9">
        <v>6.62</v>
      </c>
      <c r="BF40" s="9">
        <v>6.31</v>
      </c>
      <c r="BG40" s="9">
        <v>7.53</v>
      </c>
      <c r="BH40" s="1"/>
    </row>
    <row r="41" spans="1:60" x14ac:dyDescent="0.3">
      <c r="A41" s="7" t="s">
        <v>21</v>
      </c>
      <c r="B41" s="7">
        <v>6.22</v>
      </c>
      <c r="C41" s="7">
        <v>6.36</v>
      </c>
      <c r="D41" s="7">
        <v>5.76</v>
      </c>
      <c r="E41" s="7">
        <v>8.25</v>
      </c>
      <c r="F41" s="7">
        <v>8.51</v>
      </c>
      <c r="G41" s="7">
        <v>13.2</v>
      </c>
      <c r="H41" s="7">
        <v>9.7799999999999994</v>
      </c>
      <c r="I41" s="7">
        <v>14.9</v>
      </c>
      <c r="J41" s="7">
        <v>6.4</v>
      </c>
      <c r="K41" s="7">
        <v>9.26</v>
      </c>
      <c r="L41" s="7">
        <v>11.3</v>
      </c>
      <c r="M41" s="7">
        <v>8.3699999999999992</v>
      </c>
      <c r="AP41" s="7">
        <v>11.3</v>
      </c>
      <c r="AQ41" s="7">
        <v>16.2</v>
      </c>
      <c r="AR41" s="7">
        <v>14.2</v>
      </c>
      <c r="AS41" s="7">
        <v>12</v>
      </c>
      <c r="AT41" s="7">
        <v>8.1300000000000008</v>
      </c>
      <c r="AU41" s="7">
        <v>12.4</v>
      </c>
      <c r="AV41" s="7">
        <v>11.9</v>
      </c>
      <c r="AW41" s="9">
        <v>4.54</v>
      </c>
      <c r="AX41" s="9">
        <v>3.51</v>
      </c>
      <c r="AY41" s="9">
        <v>2.64</v>
      </c>
      <c r="AZ41" s="9">
        <v>2.88</v>
      </c>
      <c r="BA41" s="9">
        <v>2.02</v>
      </c>
      <c r="BB41" s="9">
        <v>0.35</v>
      </c>
      <c r="BC41" s="9">
        <v>2.16</v>
      </c>
      <c r="BD41" s="9">
        <v>0.63</v>
      </c>
      <c r="BE41" s="9">
        <v>0.49</v>
      </c>
      <c r="BF41" s="9">
        <v>1.22</v>
      </c>
      <c r="BG41" s="9">
        <v>0.55000000000000004</v>
      </c>
      <c r="BH41" s="1"/>
    </row>
    <row r="42" spans="1:60" x14ac:dyDescent="0.3">
      <c r="A42" s="7" t="s">
        <v>22</v>
      </c>
      <c r="B42" s="7">
        <v>415</v>
      </c>
      <c r="C42" s="7">
        <v>405</v>
      </c>
      <c r="D42" s="7">
        <v>402</v>
      </c>
      <c r="E42" s="7">
        <v>517</v>
      </c>
      <c r="F42" s="7">
        <v>569</v>
      </c>
      <c r="G42" s="7">
        <v>583</v>
      </c>
      <c r="H42" s="7">
        <v>580</v>
      </c>
      <c r="I42" s="7">
        <v>594</v>
      </c>
      <c r="J42" s="7">
        <v>523</v>
      </c>
      <c r="K42" s="7">
        <v>385</v>
      </c>
      <c r="L42" s="7">
        <v>249</v>
      </c>
      <c r="M42" s="7">
        <v>398</v>
      </c>
      <c r="N42" s="9">
        <v>209</v>
      </c>
      <c r="O42" s="9">
        <v>566</v>
      </c>
      <c r="P42" s="9">
        <v>531</v>
      </c>
      <c r="Q42" s="9">
        <v>654</v>
      </c>
      <c r="R42" s="9">
        <v>164</v>
      </c>
      <c r="S42" s="9">
        <v>501</v>
      </c>
      <c r="T42" s="9">
        <v>497</v>
      </c>
      <c r="U42" s="9">
        <v>469</v>
      </c>
      <c r="V42" s="9">
        <v>585</v>
      </c>
      <c r="W42" s="9">
        <v>521</v>
      </c>
      <c r="X42" s="12">
        <v>600</v>
      </c>
      <c r="Y42" s="9">
        <v>613</v>
      </c>
      <c r="Z42" s="9">
        <v>452</v>
      </c>
      <c r="AA42" s="9">
        <v>441</v>
      </c>
      <c r="AB42" s="9">
        <v>437</v>
      </c>
      <c r="AC42" s="9">
        <v>540</v>
      </c>
      <c r="AD42" s="9">
        <v>510</v>
      </c>
      <c r="AE42" s="9">
        <v>582</v>
      </c>
      <c r="AF42" s="9">
        <v>395</v>
      </c>
      <c r="AG42" s="9">
        <v>524</v>
      </c>
      <c r="AH42" s="9">
        <v>471</v>
      </c>
      <c r="AI42" s="9">
        <v>371</v>
      </c>
      <c r="AJ42" s="9">
        <v>452</v>
      </c>
      <c r="AK42" s="9">
        <v>573</v>
      </c>
      <c r="AL42" s="9">
        <v>294</v>
      </c>
      <c r="AM42" s="9">
        <v>540</v>
      </c>
      <c r="AN42" s="9">
        <v>564</v>
      </c>
      <c r="AO42" s="9"/>
      <c r="AP42" s="7">
        <v>289</v>
      </c>
      <c r="AQ42" s="7">
        <v>318</v>
      </c>
      <c r="AR42" s="7">
        <v>310</v>
      </c>
      <c r="AS42" s="7">
        <v>476</v>
      </c>
      <c r="AT42" s="7">
        <v>409</v>
      </c>
      <c r="AU42" s="7">
        <v>454</v>
      </c>
      <c r="AV42" s="7">
        <v>427</v>
      </c>
      <c r="AW42" s="9">
        <v>493</v>
      </c>
      <c r="AX42" s="9">
        <v>488</v>
      </c>
      <c r="AY42" s="9">
        <v>496</v>
      </c>
      <c r="AZ42" s="9">
        <v>483</v>
      </c>
      <c r="BA42" s="9">
        <v>400</v>
      </c>
      <c r="BB42" s="9">
        <v>41.2</v>
      </c>
      <c r="BC42" s="9">
        <v>11.8</v>
      </c>
      <c r="BD42" s="9">
        <v>60.4</v>
      </c>
      <c r="BE42" s="9">
        <v>30.7</v>
      </c>
      <c r="BF42" s="9">
        <v>18.2</v>
      </c>
      <c r="BG42" s="9">
        <v>14.6</v>
      </c>
      <c r="BH42" s="1"/>
    </row>
    <row r="43" spans="1:60" x14ac:dyDescent="0.3">
      <c r="A43" s="7" t="s">
        <v>23</v>
      </c>
      <c r="B43" s="7">
        <v>35.4</v>
      </c>
      <c r="C43" s="7">
        <v>43.4</v>
      </c>
      <c r="D43" s="7">
        <v>38.1</v>
      </c>
      <c r="E43" s="7">
        <v>24.4</v>
      </c>
      <c r="F43" s="7">
        <v>25.3</v>
      </c>
      <c r="G43" s="7">
        <v>27.5</v>
      </c>
      <c r="H43" s="7">
        <v>25.5</v>
      </c>
      <c r="I43" s="7">
        <v>28.8</v>
      </c>
      <c r="J43" s="7">
        <v>38</v>
      </c>
      <c r="K43" s="7">
        <v>36.9</v>
      </c>
      <c r="L43" s="7">
        <v>30.5</v>
      </c>
      <c r="M43" s="7">
        <v>33.5</v>
      </c>
      <c r="N43" s="9">
        <v>51.8</v>
      </c>
      <c r="O43" s="9">
        <v>39.76</v>
      </c>
      <c r="P43" s="9">
        <v>27.78</v>
      </c>
      <c r="Q43" s="9">
        <v>29.97</v>
      </c>
      <c r="R43" s="9">
        <v>19.739999999999998</v>
      </c>
      <c r="S43" s="9">
        <v>44.32</v>
      </c>
      <c r="T43" s="9">
        <v>35.89</v>
      </c>
      <c r="U43" s="9">
        <v>32.380000000000003</v>
      </c>
      <c r="V43" s="9">
        <v>35.229999999999997</v>
      </c>
      <c r="W43" s="9">
        <v>37.229999999999997</v>
      </c>
      <c r="X43" s="9">
        <v>37.36</v>
      </c>
      <c r="Y43" s="9">
        <v>32.1</v>
      </c>
      <c r="Z43" s="9">
        <v>41.95</v>
      </c>
      <c r="AA43" s="9">
        <v>40.75</v>
      </c>
      <c r="AB43" s="9">
        <v>40.26</v>
      </c>
      <c r="AC43" s="9">
        <v>33.229999999999997</v>
      </c>
      <c r="AD43" s="9">
        <v>38.56</v>
      </c>
      <c r="AE43" s="9">
        <v>37.840000000000003</v>
      </c>
      <c r="AF43" s="9">
        <v>37.409999999999997</v>
      </c>
      <c r="AG43" s="9">
        <v>57.49</v>
      </c>
      <c r="AH43" s="9">
        <v>46.06</v>
      </c>
      <c r="AI43" s="9">
        <v>44.75</v>
      </c>
      <c r="AJ43" s="9">
        <v>40.299999999999997</v>
      </c>
      <c r="AK43" s="9">
        <v>121.7</v>
      </c>
      <c r="AL43" s="9">
        <v>118.8</v>
      </c>
      <c r="AM43" s="9">
        <v>31.32</v>
      </c>
      <c r="AN43" s="9">
        <v>46.75</v>
      </c>
      <c r="AO43" s="9"/>
      <c r="AP43" s="7">
        <v>33.700000000000003</v>
      </c>
      <c r="AQ43" s="7">
        <v>24.2</v>
      </c>
      <c r="AR43" s="7">
        <v>25.2</v>
      </c>
      <c r="AS43" s="7">
        <v>25.6</v>
      </c>
      <c r="AT43" s="7">
        <v>32.6</v>
      </c>
      <c r="AU43" s="7">
        <v>26</v>
      </c>
      <c r="AV43" s="7">
        <v>29.1</v>
      </c>
      <c r="AW43" s="9">
        <v>24.2</v>
      </c>
      <c r="AX43" s="9">
        <v>20.9</v>
      </c>
      <c r="AY43" s="9">
        <v>23.1</v>
      </c>
      <c r="AZ43" s="9">
        <v>24.2</v>
      </c>
      <c r="BA43" s="9">
        <v>21.3</v>
      </c>
      <c r="BB43" s="9">
        <v>11.3</v>
      </c>
      <c r="BC43" s="9">
        <v>10</v>
      </c>
      <c r="BD43" s="9">
        <v>14.4</v>
      </c>
      <c r="BE43" s="9">
        <v>14</v>
      </c>
      <c r="BF43" s="9">
        <v>13.3</v>
      </c>
      <c r="BG43" s="9">
        <v>12.9</v>
      </c>
      <c r="BH43" s="1"/>
    </row>
    <row r="44" spans="1:60" x14ac:dyDescent="0.3">
      <c r="A44" s="7" t="s">
        <v>24</v>
      </c>
      <c r="B44" s="7">
        <v>68.3</v>
      </c>
      <c r="C44" s="7">
        <v>77.599999999999994</v>
      </c>
      <c r="D44" s="7">
        <v>72</v>
      </c>
      <c r="E44" s="7">
        <v>47.4</v>
      </c>
      <c r="F44" s="7">
        <v>46</v>
      </c>
      <c r="G44" s="7">
        <v>50</v>
      </c>
      <c r="H44" s="7">
        <v>49.3</v>
      </c>
      <c r="I44" s="7">
        <v>49.9</v>
      </c>
      <c r="J44" s="7">
        <v>73.5</v>
      </c>
      <c r="K44" s="7">
        <v>67.7</v>
      </c>
      <c r="L44" s="7">
        <v>57.4</v>
      </c>
      <c r="M44" s="7">
        <v>63.8</v>
      </c>
      <c r="N44" s="9">
        <v>97.24</v>
      </c>
      <c r="O44" s="9">
        <v>72.53</v>
      </c>
      <c r="P44" s="9">
        <v>50.9</v>
      </c>
      <c r="Q44" s="9">
        <v>59.65</v>
      </c>
      <c r="R44" s="9">
        <v>38.99</v>
      </c>
      <c r="S44" s="9">
        <v>74.97</v>
      </c>
      <c r="T44" s="9">
        <v>73.38</v>
      </c>
      <c r="U44" s="9">
        <v>66.349999999999994</v>
      </c>
      <c r="V44" s="9">
        <v>73.39</v>
      </c>
      <c r="W44" s="9">
        <v>75.73</v>
      </c>
      <c r="X44" s="9">
        <v>78.73</v>
      </c>
      <c r="Y44" s="9">
        <v>69</v>
      </c>
      <c r="Z44" s="9">
        <v>80.34</v>
      </c>
      <c r="AA44" s="9">
        <v>82.9</v>
      </c>
      <c r="AB44" s="9">
        <v>79.86</v>
      </c>
      <c r="AC44" s="9">
        <v>64.489999999999995</v>
      </c>
      <c r="AD44" s="9">
        <v>74.94</v>
      </c>
      <c r="AE44" s="9">
        <v>73.64</v>
      </c>
      <c r="AF44" s="9">
        <v>70.03</v>
      </c>
      <c r="AG44" s="9">
        <v>101.5</v>
      </c>
      <c r="AH44" s="9">
        <v>87.1</v>
      </c>
      <c r="AI44" s="9">
        <v>85.98</v>
      </c>
      <c r="AJ44" s="9">
        <v>78.790000000000006</v>
      </c>
      <c r="AK44" s="9">
        <v>183.6</v>
      </c>
      <c r="AL44" s="9">
        <v>146.80000000000001</v>
      </c>
      <c r="AM44" s="9">
        <v>60.27</v>
      </c>
      <c r="AN44" s="9">
        <v>88.14</v>
      </c>
      <c r="AO44" s="9"/>
      <c r="AP44" s="7">
        <v>68.599999999999994</v>
      </c>
      <c r="AQ44" s="7">
        <v>49.1</v>
      </c>
      <c r="AR44" s="7">
        <v>51.8</v>
      </c>
      <c r="AS44" s="7">
        <v>53.2</v>
      </c>
      <c r="AT44" s="7">
        <v>64.3</v>
      </c>
      <c r="AU44" s="7">
        <v>52.2</v>
      </c>
      <c r="AV44" s="7">
        <v>58.1</v>
      </c>
      <c r="AW44" s="9">
        <v>48.1</v>
      </c>
      <c r="AX44" s="9">
        <v>40.299999999999997</v>
      </c>
      <c r="AY44" s="9">
        <v>45.6</v>
      </c>
      <c r="AZ44" s="9">
        <v>47.9</v>
      </c>
      <c r="BA44" s="9">
        <v>42.9</v>
      </c>
      <c r="BB44" s="9">
        <v>29.8</v>
      </c>
      <c r="BC44" s="9">
        <v>25</v>
      </c>
      <c r="BD44" s="9">
        <v>36.9</v>
      </c>
      <c r="BE44" s="9">
        <v>35.1</v>
      </c>
      <c r="BF44" s="9">
        <v>33.1</v>
      </c>
      <c r="BG44" s="9">
        <v>34.1</v>
      </c>
      <c r="BH44" s="1"/>
    </row>
    <row r="45" spans="1:60" x14ac:dyDescent="0.3">
      <c r="A45" s="7" t="s">
        <v>25</v>
      </c>
      <c r="B45" s="7">
        <v>7.46</v>
      </c>
      <c r="C45" s="7">
        <v>8.7100000000000009</v>
      </c>
      <c r="D45" s="7">
        <v>8.16</v>
      </c>
      <c r="E45" s="7">
        <v>5.79</v>
      </c>
      <c r="F45" s="7">
        <v>5.22</v>
      </c>
      <c r="G45" s="7">
        <v>5.53</v>
      </c>
      <c r="H45" s="7">
        <v>5.4</v>
      </c>
      <c r="I45" s="7">
        <v>6</v>
      </c>
      <c r="J45" s="7">
        <v>8.58</v>
      </c>
      <c r="K45" s="7">
        <v>7.33</v>
      </c>
      <c r="L45" s="7">
        <v>6.29</v>
      </c>
      <c r="M45" s="7">
        <v>7.57</v>
      </c>
      <c r="N45" s="9">
        <v>11.21</v>
      </c>
      <c r="O45" s="9">
        <v>8.1999999999999993</v>
      </c>
      <c r="P45" s="9">
        <v>5.67</v>
      </c>
      <c r="Q45" s="9">
        <v>5.88</v>
      </c>
      <c r="R45" s="9">
        <v>3.86</v>
      </c>
      <c r="S45" s="9">
        <v>6.69</v>
      </c>
      <c r="T45" s="9">
        <v>7.82</v>
      </c>
      <c r="U45" s="9">
        <v>7.08</v>
      </c>
      <c r="V45" s="9">
        <v>7.75</v>
      </c>
      <c r="W45" s="9">
        <v>7.88</v>
      </c>
      <c r="X45" s="9">
        <v>8.27</v>
      </c>
      <c r="Y45" s="9">
        <v>7.09</v>
      </c>
      <c r="Z45" s="9">
        <v>9.25</v>
      </c>
      <c r="AA45" s="9">
        <v>9.3699999999999992</v>
      </c>
      <c r="AB45" s="9">
        <v>8.8800000000000008</v>
      </c>
      <c r="AC45" s="9">
        <v>7.49</v>
      </c>
      <c r="AD45" s="9">
        <v>8.86</v>
      </c>
      <c r="AE45" s="9">
        <v>8.3800000000000008</v>
      </c>
      <c r="AF45" s="9">
        <v>7.86</v>
      </c>
      <c r="AG45" s="9">
        <v>10.3</v>
      </c>
      <c r="AH45" s="9">
        <v>8.84</v>
      </c>
      <c r="AI45" s="9">
        <v>8.94</v>
      </c>
      <c r="AJ45" s="9">
        <v>8.3000000000000007</v>
      </c>
      <c r="AK45" s="9">
        <v>18.07</v>
      </c>
      <c r="AL45" s="9">
        <v>15.51</v>
      </c>
      <c r="AM45" s="9">
        <v>6.68</v>
      </c>
      <c r="AN45" s="9">
        <v>10.25</v>
      </c>
      <c r="AO45" s="9"/>
      <c r="AP45" s="7">
        <v>8.0399999999999991</v>
      </c>
      <c r="AQ45" s="7">
        <v>5.75</v>
      </c>
      <c r="AR45" s="7">
        <v>6.13</v>
      </c>
      <c r="AS45" s="7">
        <v>6.09</v>
      </c>
      <c r="AT45" s="7">
        <v>7.66</v>
      </c>
      <c r="AU45" s="7">
        <v>6.27</v>
      </c>
      <c r="AV45" s="7">
        <v>6.81</v>
      </c>
      <c r="AW45" s="9">
        <v>4.9400000000000004</v>
      </c>
      <c r="AX45" s="9">
        <v>4.17</v>
      </c>
      <c r="AY45" s="9">
        <v>4.76</v>
      </c>
      <c r="AZ45" s="9">
        <v>5.0199999999999996</v>
      </c>
      <c r="BA45" s="9">
        <v>4.59</v>
      </c>
      <c r="BB45" s="9">
        <v>3.63</v>
      </c>
      <c r="BC45" s="9">
        <v>3.38</v>
      </c>
      <c r="BD45" s="9">
        <v>4.87</v>
      </c>
      <c r="BE45" s="9">
        <v>4.38</v>
      </c>
      <c r="BF45" s="9">
        <v>4.1900000000000004</v>
      </c>
      <c r="BG45" s="9">
        <v>4.3099999999999996</v>
      </c>
      <c r="BH45" s="1"/>
    </row>
    <row r="46" spans="1:60" x14ac:dyDescent="0.3">
      <c r="A46" s="7" t="s">
        <v>26</v>
      </c>
      <c r="B46" s="7">
        <v>28</v>
      </c>
      <c r="C46" s="7">
        <v>30.9</v>
      </c>
      <c r="D46" s="7">
        <v>29.2</v>
      </c>
      <c r="E46" s="7">
        <v>22.2</v>
      </c>
      <c r="F46" s="7">
        <v>20.2</v>
      </c>
      <c r="G46" s="7">
        <v>21.1</v>
      </c>
      <c r="H46" s="7">
        <v>21.4</v>
      </c>
      <c r="I46" s="7">
        <v>21.9</v>
      </c>
      <c r="J46" s="7">
        <v>34</v>
      </c>
      <c r="K46" s="7">
        <v>26.5</v>
      </c>
      <c r="L46" s="7">
        <v>23.8</v>
      </c>
      <c r="M46" s="7">
        <v>27.6</v>
      </c>
      <c r="N46" s="9">
        <v>38.07</v>
      </c>
      <c r="O46" s="9">
        <v>27.44</v>
      </c>
      <c r="P46" s="9">
        <v>20.09</v>
      </c>
      <c r="Q46" s="9">
        <v>18.579999999999998</v>
      </c>
      <c r="R46" s="9">
        <v>12.45</v>
      </c>
      <c r="S46" s="9">
        <v>20.170000000000002</v>
      </c>
      <c r="T46" s="9">
        <v>28.18</v>
      </c>
      <c r="U46" s="9">
        <v>25.49</v>
      </c>
      <c r="V46" s="9">
        <v>28</v>
      </c>
      <c r="W46" s="9">
        <v>27.99</v>
      </c>
      <c r="X46" s="9">
        <v>29.89</v>
      </c>
      <c r="Y46" s="9">
        <v>25.53</v>
      </c>
      <c r="Z46" s="9">
        <v>33.159999999999997</v>
      </c>
      <c r="AA46" s="9">
        <v>33.03</v>
      </c>
      <c r="AB46" s="9">
        <v>31.43</v>
      </c>
      <c r="AC46" s="9">
        <v>27.39</v>
      </c>
      <c r="AD46" s="9">
        <v>32.29</v>
      </c>
      <c r="AE46" s="9">
        <v>30.91</v>
      </c>
      <c r="AF46" s="9">
        <v>28.09</v>
      </c>
      <c r="AG46" s="9">
        <v>34.47</v>
      </c>
      <c r="AH46" s="9">
        <v>31.02</v>
      </c>
      <c r="AI46" s="9">
        <v>30.83</v>
      </c>
      <c r="AJ46" s="9">
        <v>29.13</v>
      </c>
      <c r="AK46" s="9">
        <v>57.06</v>
      </c>
      <c r="AL46" s="9">
        <v>49.64</v>
      </c>
      <c r="AM46" s="9">
        <v>23.81</v>
      </c>
      <c r="AN46" s="9">
        <v>36.61</v>
      </c>
      <c r="AO46" s="9"/>
      <c r="AP46" s="7">
        <v>31.5</v>
      </c>
      <c r="AQ46" s="7">
        <v>23.9</v>
      </c>
      <c r="AR46" s="7">
        <v>24.4</v>
      </c>
      <c r="AS46" s="7">
        <v>24.3</v>
      </c>
      <c r="AT46" s="7">
        <v>29.4</v>
      </c>
      <c r="AU46" s="7">
        <v>24.7</v>
      </c>
      <c r="AV46" s="7">
        <v>27.9</v>
      </c>
      <c r="AW46" s="9">
        <v>17.399999999999999</v>
      </c>
      <c r="AX46" s="9">
        <v>14.7</v>
      </c>
      <c r="AY46" s="9">
        <v>16.8</v>
      </c>
      <c r="AZ46" s="9">
        <v>17.399999999999999</v>
      </c>
      <c r="BA46" s="9">
        <v>16.8</v>
      </c>
      <c r="BB46" s="9">
        <v>12.8</v>
      </c>
      <c r="BC46" s="9">
        <v>14</v>
      </c>
      <c r="BD46" s="9">
        <v>18.5</v>
      </c>
      <c r="BE46" s="9">
        <v>16.899999999999999</v>
      </c>
      <c r="BF46" s="9">
        <v>15.5</v>
      </c>
      <c r="BG46" s="9">
        <v>17.2</v>
      </c>
      <c r="BH46" s="1"/>
    </row>
    <row r="47" spans="1:60" x14ac:dyDescent="0.3">
      <c r="A47" s="7" t="s">
        <v>27</v>
      </c>
      <c r="B47" s="7">
        <v>5.03</v>
      </c>
      <c r="C47" s="7">
        <v>5.45</v>
      </c>
      <c r="D47" s="7">
        <v>5.18</v>
      </c>
      <c r="E47" s="7">
        <v>4.3899999999999997</v>
      </c>
      <c r="F47" s="7">
        <v>3.68</v>
      </c>
      <c r="G47" s="7">
        <v>3.45</v>
      </c>
      <c r="H47" s="7">
        <v>3.75</v>
      </c>
      <c r="I47" s="7">
        <v>3.96</v>
      </c>
      <c r="J47" s="7">
        <v>5.7</v>
      </c>
      <c r="K47" s="7">
        <v>4.3600000000000003</v>
      </c>
      <c r="L47" s="7">
        <v>4.22</v>
      </c>
      <c r="M47" s="7">
        <v>5.07</v>
      </c>
      <c r="N47" s="9">
        <v>6.91</v>
      </c>
      <c r="O47" s="9">
        <v>4.47</v>
      </c>
      <c r="P47" s="9">
        <v>3.72</v>
      </c>
      <c r="Q47" s="9">
        <v>3.14</v>
      </c>
      <c r="R47" s="9">
        <v>2.41</v>
      </c>
      <c r="S47" s="9">
        <v>2.79</v>
      </c>
      <c r="T47" s="9">
        <v>5.0999999999999996</v>
      </c>
      <c r="U47" s="9">
        <v>4.6500000000000004</v>
      </c>
      <c r="V47" s="9">
        <v>5.17</v>
      </c>
      <c r="W47" s="9">
        <v>4.9800000000000004</v>
      </c>
      <c r="X47" s="9">
        <v>5.61</v>
      </c>
      <c r="Y47" s="9">
        <v>4.8099999999999996</v>
      </c>
      <c r="Z47" s="9">
        <v>6.15</v>
      </c>
      <c r="AA47" s="9">
        <v>6.03</v>
      </c>
      <c r="AB47" s="9">
        <v>5.87</v>
      </c>
      <c r="AC47" s="9">
        <v>5.01</v>
      </c>
      <c r="AD47" s="9">
        <v>6.25</v>
      </c>
      <c r="AE47" s="9">
        <v>5.76</v>
      </c>
      <c r="AF47" s="9">
        <v>5.34</v>
      </c>
      <c r="AG47" s="9">
        <v>5.6</v>
      </c>
      <c r="AH47" s="9">
        <v>4.9400000000000004</v>
      </c>
      <c r="AI47" s="9">
        <v>5.71</v>
      </c>
      <c r="AJ47" s="9">
        <v>5.21</v>
      </c>
      <c r="AK47" s="9">
        <v>8.34</v>
      </c>
      <c r="AL47" s="9">
        <v>8.76</v>
      </c>
      <c r="AM47" s="9">
        <v>4.37</v>
      </c>
      <c r="AN47" s="9">
        <v>6.78</v>
      </c>
      <c r="AO47" s="9"/>
      <c r="AP47" s="7">
        <v>5.5</v>
      </c>
      <c r="AQ47" s="7">
        <v>4.84</v>
      </c>
      <c r="AR47" s="7">
        <v>4.93</v>
      </c>
      <c r="AS47" s="7">
        <v>4.92</v>
      </c>
      <c r="AT47" s="7">
        <v>5.59</v>
      </c>
      <c r="AU47" s="7">
        <v>5.44</v>
      </c>
      <c r="AV47" s="7">
        <v>5.66</v>
      </c>
      <c r="AW47" s="9">
        <v>3.29</v>
      </c>
      <c r="AX47" s="9">
        <v>2.77</v>
      </c>
      <c r="AY47" s="9">
        <v>3.18</v>
      </c>
      <c r="AZ47" s="9">
        <v>3.2</v>
      </c>
      <c r="BA47" s="9">
        <v>3.25</v>
      </c>
      <c r="BB47" s="9">
        <v>2.64</v>
      </c>
      <c r="BC47" s="9">
        <v>3.31</v>
      </c>
      <c r="BD47" s="9">
        <v>3.83</v>
      </c>
      <c r="BE47" s="9">
        <v>3.46</v>
      </c>
      <c r="BF47" s="9">
        <v>3.17</v>
      </c>
      <c r="BG47" s="9">
        <v>3.77</v>
      </c>
      <c r="BH47" s="1"/>
    </row>
    <row r="48" spans="1:60" x14ac:dyDescent="0.3">
      <c r="A48" s="7" t="s">
        <v>28</v>
      </c>
      <c r="B48" s="7">
        <v>0.73</v>
      </c>
      <c r="C48" s="7">
        <v>0.79</v>
      </c>
      <c r="D48" s="7">
        <v>0.77</v>
      </c>
      <c r="E48" s="7">
        <v>0.69</v>
      </c>
      <c r="F48" s="7">
        <v>0.9</v>
      </c>
      <c r="G48" s="7">
        <v>0.81</v>
      </c>
      <c r="H48" s="7">
        <v>0.91</v>
      </c>
      <c r="I48" s="7">
        <v>0.94</v>
      </c>
      <c r="J48" s="7">
        <v>0.78</v>
      </c>
      <c r="K48" s="7">
        <v>0.64</v>
      </c>
      <c r="L48" s="7">
        <v>0.75</v>
      </c>
      <c r="M48" s="7">
        <v>0.73</v>
      </c>
      <c r="N48" s="9">
        <v>0.2</v>
      </c>
      <c r="O48" s="9">
        <v>0.43</v>
      </c>
      <c r="P48" s="9">
        <v>0.67</v>
      </c>
      <c r="Q48" s="9">
        <v>0.38</v>
      </c>
      <c r="R48" s="9">
        <v>0.13</v>
      </c>
      <c r="S48" s="9">
        <v>0.85</v>
      </c>
      <c r="T48" s="9">
        <v>1.01</v>
      </c>
      <c r="U48" s="9">
        <v>0.97</v>
      </c>
      <c r="V48" s="9">
        <v>1.04</v>
      </c>
      <c r="W48" s="9">
        <v>0.92</v>
      </c>
      <c r="X48" s="9">
        <v>1.1100000000000001</v>
      </c>
      <c r="Y48" s="9">
        <v>0.99</v>
      </c>
      <c r="Z48" s="9">
        <v>1.06</v>
      </c>
      <c r="AA48" s="9">
        <v>0.98</v>
      </c>
      <c r="AB48" s="9">
        <v>1</v>
      </c>
      <c r="AC48" s="9">
        <v>0.92</v>
      </c>
      <c r="AD48" s="9">
        <v>0.9</v>
      </c>
      <c r="AE48" s="9">
        <v>0.9</v>
      </c>
      <c r="AF48" s="9">
        <v>0.77</v>
      </c>
      <c r="AG48" s="9">
        <v>0.75</v>
      </c>
      <c r="AH48" s="9">
        <v>0.75</v>
      </c>
      <c r="AI48" s="9">
        <v>0.73</v>
      </c>
      <c r="AJ48" s="9">
        <v>0.79</v>
      </c>
      <c r="AK48" s="9">
        <v>1.17</v>
      </c>
      <c r="AL48" s="9">
        <v>0.74</v>
      </c>
      <c r="AM48" s="9">
        <v>0.89</v>
      </c>
      <c r="AN48" s="9">
        <v>1.1399999999999999</v>
      </c>
      <c r="AO48" s="9"/>
      <c r="AP48" s="7">
        <v>0.95</v>
      </c>
      <c r="AQ48" s="7">
        <v>0.92</v>
      </c>
      <c r="AR48" s="7">
        <v>0.94</v>
      </c>
      <c r="AS48" s="7">
        <v>0.96</v>
      </c>
      <c r="AT48" s="7">
        <v>0.94</v>
      </c>
      <c r="AU48" s="7">
        <v>0.95</v>
      </c>
      <c r="AV48" s="7">
        <v>0.93</v>
      </c>
      <c r="AW48" s="9">
        <v>0.79</v>
      </c>
      <c r="AX48" s="9">
        <v>0.7</v>
      </c>
      <c r="AY48" s="9">
        <v>0.84</v>
      </c>
      <c r="AZ48" s="9">
        <v>0.8</v>
      </c>
      <c r="BA48" s="9">
        <v>0.88</v>
      </c>
      <c r="BB48" s="9">
        <v>0.24</v>
      </c>
      <c r="BC48" s="9">
        <v>0.28000000000000003</v>
      </c>
      <c r="BD48" s="9">
        <v>0.33</v>
      </c>
      <c r="BE48" s="9">
        <v>0.22</v>
      </c>
      <c r="BF48" s="9">
        <v>0.2</v>
      </c>
      <c r="BG48" s="9">
        <v>0.2</v>
      </c>
      <c r="BH48" s="1"/>
    </row>
    <row r="49" spans="1:60" x14ac:dyDescent="0.3">
      <c r="A49" s="7" t="s">
        <v>29</v>
      </c>
      <c r="B49" s="7">
        <v>4.7699999999999996</v>
      </c>
      <c r="C49" s="7">
        <v>4.96</v>
      </c>
      <c r="D49" s="7">
        <v>4.6900000000000004</v>
      </c>
      <c r="E49" s="7">
        <v>4.24</v>
      </c>
      <c r="F49" s="7">
        <v>3.38</v>
      </c>
      <c r="G49" s="7">
        <v>3.2</v>
      </c>
      <c r="H49" s="7">
        <v>3.35</v>
      </c>
      <c r="I49" s="7">
        <v>3.66</v>
      </c>
      <c r="J49" s="7">
        <v>5.28</v>
      </c>
      <c r="K49" s="7">
        <v>4</v>
      </c>
      <c r="L49" s="7">
        <v>4.45</v>
      </c>
      <c r="M49" s="7">
        <v>5.1100000000000003</v>
      </c>
      <c r="N49" s="9">
        <v>5.91</v>
      </c>
      <c r="O49" s="9">
        <v>3.65</v>
      </c>
      <c r="P49" s="9">
        <v>3.2</v>
      </c>
      <c r="Q49" s="9">
        <v>3.57</v>
      </c>
      <c r="R49" s="9">
        <v>2.73</v>
      </c>
      <c r="S49" s="9">
        <v>3.4</v>
      </c>
      <c r="T49" s="9">
        <v>5.48</v>
      </c>
      <c r="U49" s="9">
        <v>5.1100000000000003</v>
      </c>
      <c r="V49" s="9">
        <v>5.74</v>
      </c>
      <c r="W49" s="9">
        <v>5.56</v>
      </c>
      <c r="X49" s="9">
        <v>6.2</v>
      </c>
      <c r="Y49" s="9">
        <v>5.32</v>
      </c>
      <c r="Z49" s="9">
        <v>5.24</v>
      </c>
      <c r="AA49" s="9">
        <v>5.13</v>
      </c>
      <c r="AB49" s="9">
        <v>5.01</v>
      </c>
      <c r="AC49" s="9">
        <v>4.1500000000000004</v>
      </c>
      <c r="AD49" s="9">
        <v>5.25</v>
      </c>
      <c r="AE49" s="9">
        <v>4.92</v>
      </c>
      <c r="AF49" s="9">
        <v>4.6100000000000003</v>
      </c>
      <c r="AG49" s="9">
        <v>5.07</v>
      </c>
      <c r="AH49" s="9">
        <v>4.46</v>
      </c>
      <c r="AI49" s="9">
        <v>5.41</v>
      </c>
      <c r="AJ49" s="9">
        <v>4.72</v>
      </c>
      <c r="AK49" s="9">
        <v>7.28</v>
      </c>
      <c r="AL49" s="9">
        <v>8.6999999999999993</v>
      </c>
      <c r="AM49" s="9">
        <v>3.71</v>
      </c>
      <c r="AN49" s="9">
        <v>5.78</v>
      </c>
      <c r="AO49" s="9"/>
      <c r="AP49" s="7">
        <v>5.34</v>
      </c>
      <c r="AQ49" s="7">
        <v>4.8899999999999997</v>
      </c>
      <c r="AR49" s="7">
        <v>4.96</v>
      </c>
      <c r="AS49" s="7">
        <v>4.75</v>
      </c>
      <c r="AT49" s="7">
        <v>5.65</v>
      </c>
      <c r="AU49" s="7">
        <v>5.25</v>
      </c>
      <c r="AV49" s="7">
        <v>5.49</v>
      </c>
      <c r="AW49" s="9">
        <v>3.14</v>
      </c>
      <c r="AX49" s="9">
        <v>3.04</v>
      </c>
      <c r="AY49" s="9">
        <v>3.25</v>
      </c>
      <c r="AZ49" s="9">
        <v>3.23</v>
      </c>
      <c r="BA49" s="9">
        <v>3.07</v>
      </c>
      <c r="BB49" s="9">
        <v>2.65</v>
      </c>
      <c r="BC49" s="9">
        <v>2.91</v>
      </c>
      <c r="BD49" s="9">
        <v>2.93</v>
      </c>
      <c r="BE49" s="9">
        <v>2.61</v>
      </c>
      <c r="BF49" s="9">
        <v>2.59</v>
      </c>
      <c r="BG49" s="9">
        <v>2.98</v>
      </c>
      <c r="BH49" s="1"/>
    </row>
    <row r="50" spans="1:60" x14ac:dyDescent="0.3">
      <c r="A50" s="7" t="s">
        <v>30</v>
      </c>
      <c r="B50" s="7">
        <v>0.82699999999999996</v>
      </c>
      <c r="C50" s="7">
        <v>0.84599999999999997</v>
      </c>
      <c r="D50" s="7">
        <v>0.80900000000000005</v>
      </c>
      <c r="E50" s="7">
        <v>0.71499999999999997</v>
      </c>
      <c r="F50" s="7">
        <v>0.59199999999999997</v>
      </c>
      <c r="G50" s="7">
        <v>0.51900000000000002</v>
      </c>
      <c r="H50" s="7">
        <v>0.57099999999999995</v>
      </c>
      <c r="I50" s="7">
        <v>0.625</v>
      </c>
      <c r="J50" s="7">
        <v>0.88700000000000001</v>
      </c>
      <c r="K50" s="7">
        <v>0.68700000000000006</v>
      </c>
      <c r="L50" s="7">
        <v>0.76200000000000001</v>
      </c>
      <c r="M50" s="7">
        <v>0.81899999999999995</v>
      </c>
      <c r="N50" s="9">
        <v>1.2</v>
      </c>
      <c r="O50" s="9">
        <v>0.67</v>
      </c>
      <c r="P50" s="9">
        <v>0.61</v>
      </c>
      <c r="Q50" s="9">
        <v>0.48</v>
      </c>
      <c r="R50" s="9">
        <v>0.4</v>
      </c>
      <c r="S50" s="9">
        <v>0.37</v>
      </c>
      <c r="T50" s="9">
        <v>0.7</v>
      </c>
      <c r="U50" s="9">
        <v>0.69</v>
      </c>
      <c r="V50" s="9">
        <v>0.77</v>
      </c>
      <c r="W50" s="9">
        <v>0.72</v>
      </c>
      <c r="X50" s="9">
        <v>0.84</v>
      </c>
      <c r="Y50" s="9">
        <v>0.72</v>
      </c>
      <c r="Z50" s="9">
        <v>1.01</v>
      </c>
      <c r="AA50" s="9">
        <v>0.98</v>
      </c>
      <c r="AB50" s="9" t="s">
        <v>123</v>
      </c>
      <c r="AC50" s="9">
        <v>0.78</v>
      </c>
      <c r="AD50" s="9">
        <v>1.04</v>
      </c>
      <c r="AE50" s="9">
        <v>0.95</v>
      </c>
      <c r="AF50" s="9">
        <v>0.92</v>
      </c>
      <c r="AG50" s="9">
        <v>0.82</v>
      </c>
      <c r="AH50" s="9">
        <v>0.76</v>
      </c>
      <c r="AI50" s="9">
        <v>0.99</v>
      </c>
      <c r="AJ50" s="9">
        <v>0.82</v>
      </c>
      <c r="AK50" s="9">
        <v>0.91</v>
      </c>
      <c r="AL50" s="9">
        <v>1.57</v>
      </c>
      <c r="AM50" s="9">
        <v>0.7</v>
      </c>
      <c r="AN50" s="9">
        <v>1.0900000000000001</v>
      </c>
      <c r="AO50" s="9"/>
      <c r="AP50" s="7">
        <v>0.93400000000000005</v>
      </c>
      <c r="AQ50" s="7">
        <v>0.83299999999999996</v>
      </c>
      <c r="AR50" s="7">
        <v>0.86399999999999999</v>
      </c>
      <c r="AS50" s="7">
        <v>0.80900000000000005</v>
      </c>
      <c r="AT50" s="7">
        <v>0.94499999999999995</v>
      </c>
      <c r="AU50" s="7">
        <v>0.89700000000000002</v>
      </c>
      <c r="AV50" s="7">
        <v>0.93500000000000005</v>
      </c>
      <c r="AW50" s="9">
        <v>0.55000000000000004</v>
      </c>
      <c r="AX50" s="9">
        <v>0.49</v>
      </c>
      <c r="AY50" s="9">
        <v>0.55000000000000004</v>
      </c>
      <c r="AZ50" s="9">
        <v>0.56999999999999995</v>
      </c>
      <c r="BA50" s="9">
        <v>0.56000000000000005</v>
      </c>
      <c r="BB50" s="9">
        <v>0.39</v>
      </c>
      <c r="BC50" s="9">
        <v>0.52</v>
      </c>
      <c r="BD50" s="9">
        <v>0.53</v>
      </c>
      <c r="BE50" s="9">
        <v>0.55000000000000004</v>
      </c>
      <c r="BF50" s="9">
        <v>0.56000000000000005</v>
      </c>
      <c r="BG50" s="9">
        <v>0.61</v>
      </c>
      <c r="BH50" s="1"/>
    </row>
    <row r="51" spans="1:60" x14ac:dyDescent="0.3">
      <c r="A51" s="7" t="s">
        <v>31</v>
      </c>
      <c r="B51" s="7">
        <v>4.5999999999999996</v>
      </c>
      <c r="C51" s="7">
        <v>4.67</v>
      </c>
      <c r="D51" s="7">
        <v>4.45</v>
      </c>
      <c r="E51" s="7">
        <v>4.26</v>
      </c>
      <c r="F51" s="7">
        <v>3.3</v>
      </c>
      <c r="G51" s="7">
        <v>2.91</v>
      </c>
      <c r="H51" s="7">
        <v>3.13</v>
      </c>
      <c r="I51" s="7">
        <v>3.56</v>
      </c>
      <c r="J51" s="7">
        <v>4.7699999999999996</v>
      </c>
      <c r="K51" s="7">
        <v>3.79</v>
      </c>
      <c r="L51" s="7">
        <v>4.41</v>
      </c>
      <c r="M51" s="7">
        <v>4.8099999999999996</v>
      </c>
      <c r="N51" s="9">
        <v>6.69</v>
      </c>
      <c r="O51" s="9">
        <v>3.54</v>
      </c>
      <c r="P51" s="9">
        <v>3.23</v>
      </c>
      <c r="Q51" s="9">
        <v>3.11</v>
      </c>
      <c r="R51" s="9">
        <v>2.63</v>
      </c>
      <c r="S51" s="9">
        <v>2.11</v>
      </c>
      <c r="T51" s="9">
        <v>4.2699999999999996</v>
      </c>
      <c r="U51" s="9">
        <v>4.2699999999999996</v>
      </c>
      <c r="V51" s="9">
        <v>4.71</v>
      </c>
      <c r="W51" s="9">
        <v>4.33</v>
      </c>
      <c r="X51" s="9">
        <v>5.13</v>
      </c>
      <c r="Y51" s="9">
        <v>4.34</v>
      </c>
      <c r="Z51" s="9">
        <v>5.18</v>
      </c>
      <c r="AA51" s="9">
        <v>5.0599999999999996</v>
      </c>
      <c r="AB51" s="9">
        <v>4.91</v>
      </c>
      <c r="AC51" s="9">
        <v>3.97</v>
      </c>
      <c r="AD51" s="9">
        <v>5.42</v>
      </c>
      <c r="AE51" s="9">
        <v>4.96</v>
      </c>
      <c r="AF51" s="9">
        <v>4.92</v>
      </c>
      <c r="AG51" s="9">
        <v>4.47</v>
      </c>
      <c r="AH51" s="9">
        <v>3.9</v>
      </c>
      <c r="AI51" s="9">
        <v>5.65</v>
      </c>
      <c r="AJ51" s="9">
        <v>4.6500000000000004</v>
      </c>
      <c r="AK51" s="9">
        <v>3.79</v>
      </c>
      <c r="AL51" s="9">
        <v>9.4600000000000009</v>
      </c>
      <c r="AM51" s="9">
        <v>3.55</v>
      </c>
      <c r="AN51" s="9">
        <v>5.52</v>
      </c>
      <c r="AO51" s="9"/>
      <c r="AP51" s="7">
        <v>5.27</v>
      </c>
      <c r="AQ51" s="7">
        <v>4.97</v>
      </c>
      <c r="AR51" s="7">
        <v>5.04</v>
      </c>
      <c r="AS51" s="7">
        <v>4.8899999999999997</v>
      </c>
      <c r="AT51" s="7">
        <v>5.66</v>
      </c>
      <c r="AU51" s="7">
        <v>5.42</v>
      </c>
      <c r="AV51" s="7">
        <v>5.64</v>
      </c>
      <c r="AW51" s="9">
        <v>3.24</v>
      </c>
      <c r="AX51" s="9">
        <v>3.07</v>
      </c>
      <c r="AY51" s="9">
        <v>3.21</v>
      </c>
      <c r="AZ51" s="9">
        <v>3.41</v>
      </c>
      <c r="BA51" s="9">
        <v>3.15</v>
      </c>
      <c r="BB51" s="9">
        <v>2.61</v>
      </c>
      <c r="BC51" s="9">
        <v>3.75</v>
      </c>
      <c r="BD51" s="9">
        <v>3.65</v>
      </c>
      <c r="BE51" s="9">
        <v>4.07</v>
      </c>
      <c r="BF51" s="9">
        <v>4.1900000000000004</v>
      </c>
      <c r="BG51" s="9">
        <v>3.98</v>
      </c>
      <c r="BH51" s="1"/>
    </row>
    <row r="52" spans="1:60" x14ac:dyDescent="0.3">
      <c r="A52" s="7" t="s">
        <v>32</v>
      </c>
      <c r="B52" s="7">
        <v>0.94899999999999995</v>
      </c>
      <c r="C52" s="7">
        <v>0.97199999999999998</v>
      </c>
      <c r="D52" s="7">
        <v>0.96199999999999997</v>
      </c>
      <c r="E52" s="7">
        <v>0.88500000000000001</v>
      </c>
      <c r="F52" s="7">
        <v>0.68500000000000005</v>
      </c>
      <c r="G52" s="7">
        <v>0.58899999999999997</v>
      </c>
      <c r="H52" s="7">
        <v>0.64300000000000002</v>
      </c>
      <c r="I52" s="7">
        <v>0.71499999999999997</v>
      </c>
      <c r="J52" s="7">
        <v>1.05</v>
      </c>
      <c r="K52" s="7">
        <v>0.78200000000000003</v>
      </c>
      <c r="L52" s="7">
        <v>0.91600000000000004</v>
      </c>
      <c r="M52" s="7">
        <v>0.97699999999999998</v>
      </c>
      <c r="N52" s="9">
        <v>1.45</v>
      </c>
      <c r="O52" s="9">
        <v>0.76</v>
      </c>
      <c r="P52" s="9">
        <v>0.68</v>
      </c>
      <c r="Q52" s="9">
        <v>0.66</v>
      </c>
      <c r="R52" s="9">
        <v>0.55000000000000004</v>
      </c>
      <c r="S52" s="9">
        <v>0.4</v>
      </c>
      <c r="T52" s="9">
        <v>0.81</v>
      </c>
      <c r="U52" s="9">
        <v>0.82</v>
      </c>
      <c r="V52" s="9">
        <v>0.9</v>
      </c>
      <c r="W52" s="9">
        <v>0.83</v>
      </c>
      <c r="X52" s="9">
        <v>0.98</v>
      </c>
      <c r="Y52" s="9">
        <v>0.83</v>
      </c>
      <c r="Z52" s="9">
        <v>1.0900000000000001</v>
      </c>
      <c r="AA52" s="9">
        <v>1.07</v>
      </c>
      <c r="AB52" s="9">
        <v>1.06</v>
      </c>
      <c r="AC52" s="9">
        <v>0.85</v>
      </c>
      <c r="AD52" s="9">
        <v>1.1499999999999999</v>
      </c>
      <c r="AE52" s="9">
        <v>1.02</v>
      </c>
      <c r="AF52" s="9">
        <v>1.05</v>
      </c>
      <c r="AG52" s="9">
        <v>0.92</v>
      </c>
      <c r="AH52" s="9">
        <v>0.79</v>
      </c>
      <c r="AI52" s="9">
        <v>1.17</v>
      </c>
      <c r="AJ52" s="9">
        <v>0.94</v>
      </c>
      <c r="AK52" s="9">
        <v>0.63</v>
      </c>
      <c r="AL52" s="9">
        <v>1.96</v>
      </c>
      <c r="AM52" s="9">
        <v>0.72</v>
      </c>
      <c r="AN52" s="9">
        <v>1.1499999999999999</v>
      </c>
      <c r="AO52" s="9"/>
      <c r="AP52" s="7">
        <v>1.0900000000000001</v>
      </c>
      <c r="AQ52" s="7">
        <v>1.04</v>
      </c>
      <c r="AR52" s="7">
        <v>1.06</v>
      </c>
      <c r="AS52" s="7">
        <v>1.02</v>
      </c>
      <c r="AT52" s="7">
        <v>1.1499999999999999</v>
      </c>
      <c r="AU52" s="7">
        <v>1.1200000000000001</v>
      </c>
      <c r="AV52" s="7">
        <v>1.1499999999999999</v>
      </c>
      <c r="AW52" s="9">
        <v>0.73</v>
      </c>
      <c r="AX52" s="9">
        <v>0.66</v>
      </c>
      <c r="AY52" s="9">
        <v>0.74</v>
      </c>
      <c r="AZ52" s="9">
        <v>0.76</v>
      </c>
      <c r="BA52" s="9">
        <v>0.69</v>
      </c>
      <c r="BB52" s="9">
        <v>0.61</v>
      </c>
      <c r="BC52" s="9">
        <v>0.8</v>
      </c>
      <c r="BD52" s="9">
        <v>0.78</v>
      </c>
      <c r="BE52" s="9">
        <v>0.98</v>
      </c>
      <c r="BF52" s="9">
        <v>1.08</v>
      </c>
      <c r="BG52" s="9">
        <v>0.9</v>
      </c>
      <c r="BH52" s="1"/>
    </row>
    <row r="53" spans="1:60" x14ac:dyDescent="0.3">
      <c r="A53" s="7" t="s">
        <v>33</v>
      </c>
      <c r="B53" s="7">
        <v>2.82</v>
      </c>
      <c r="C53" s="7">
        <v>2.97</v>
      </c>
      <c r="D53" s="7">
        <v>2.82</v>
      </c>
      <c r="E53" s="7">
        <v>2.75</v>
      </c>
      <c r="F53" s="7">
        <v>1.99</v>
      </c>
      <c r="G53" s="7">
        <v>1.76</v>
      </c>
      <c r="H53" s="7">
        <v>1.84</v>
      </c>
      <c r="I53" s="7">
        <v>2.1</v>
      </c>
      <c r="J53" s="7">
        <v>3.05</v>
      </c>
      <c r="K53" s="7">
        <v>2.4300000000000002</v>
      </c>
      <c r="L53" s="7">
        <v>2.82</v>
      </c>
      <c r="M53" s="7">
        <v>3.13</v>
      </c>
      <c r="N53" s="9">
        <v>4.2</v>
      </c>
      <c r="O53" s="9">
        <v>2.23</v>
      </c>
      <c r="P53" s="9">
        <v>1.84</v>
      </c>
      <c r="Q53" s="9">
        <v>2.58</v>
      </c>
      <c r="R53" s="9">
        <v>2.08</v>
      </c>
      <c r="S53" s="9">
        <v>1.41</v>
      </c>
      <c r="T53" s="9">
        <v>2.88</v>
      </c>
      <c r="U53" s="9">
        <v>2.91</v>
      </c>
      <c r="V53" s="9">
        <v>3.14</v>
      </c>
      <c r="W53" s="9">
        <v>2.85</v>
      </c>
      <c r="X53" s="9">
        <v>3.41</v>
      </c>
      <c r="Y53" s="9">
        <v>2.9</v>
      </c>
      <c r="Z53" s="9">
        <v>2.93</v>
      </c>
      <c r="AA53" s="9">
        <v>2.91</v>
      </c>
      <c r="AB53" s="9">
        <v>2.89</v>
      </c>
      <c r="AC53" s="9">
        <v>2.35</v>
      </c>
      <c r="AD53" s="9">
        <v>3.09</v>
      </c>
      <c r="AE53" s="9">
        <v>2.71</v>
      </c>
      <c r="AF53" s="9">
        <v>2.84</v>
      </c>
      <c r="AG53" s="9" t="s">
        <v>124</v>
      </c>
      <c r="AH53" s="9">
        <v>2.2799999999999998</v>
      </c>
      <c r="AI53" s="9">
        <v>3.33</v>
      </c>
      <c r="AJ53" s="9">
        <v>2.73</v>
      </c>
      <c r="AK53" s="9">
        <v>1.64</v>
      </c>
      <c r="AL53" s="9">
        <v>5.92</v>
      </c>
      <c r="AM53" s="9">
        <v>1.92</v>
      </c>
      <c r="AN53" s="9">
        <v>3.02</v>
      </c>
      <c r="AO53" s="9"/>
      <c r="AP53" s="7">
        <v>3.18</v>
      </c>
      <c r="AQ53" s="7">
        <v>3.08</v>
      </c>
      <c r="AR53" s="7">
        <v>3.11</v>
      </c>
      <c r="AS53" s="7">
        <v>2.94</v>
      </c>
      <c r="AT53" s="7">
        <v>3.43</v>
      </c>
      <c r="AU53" s="7">
        <v>3.18</v>
      </c>
      <c r="AV53" s="7">
        <v>3.43</v>
      </c>
      <c r="AW53" s="9">
        <v>2.0699999999999998</v>
      </c>
      <c r="AX53" s="9">
        <v>1.91</v>
      </c>
      <c r="AY53" s="9">
        <v>2.21</v>
      </c>
      <c r="AZ53" s="9">
        <v>2.29</v>
      </c>
      <c r="BA53" s="9">
        <v>1.91</v>
      </c>
      <c r="BB53" s="9">
        <v>1.66</v>
      </c>
      <c r="BC53" s="9">
        <v>2.37</v>
      </c>
      <c r="BD53" s="9">
        <v>2.33</v>
      </c>
      <c r="BE53" s="9">
        <v>3.17</v>
      </c>
      <c r="BF53" s="9">
        <v>3.84</v>
      </c>
      <c r="BG53" s="9">
        <v>2.83</v>
      </c>
      <c r="BH53" s="1"/>
    </row>
    <row r="54" spans="1:60" x14ac:dyDescent="0.3">
      <c r="A54" s="7" t="s">
        <v>34</v>
      </c>
      <c r="B54" s="7">
        <v>0.435</v>
      </c>
      <c r="C54" s="7">
        <v>0.441</v>
      </c>
      <c r="D54" s="7">
        <v>0.42899999999999999</v>
      </c>
      <c r="E54" s="7">
        <v>0.41</v>
      </c>
      <c r="F54" s="7">
        <v>0.29299999999999998</v>
      </c>
      <c r="G54" s="7">
        <v>0.27700000000000002</v>
      </c>
      <c r="H54" s="7">
        <v>0.29199999999999998</v>
      </c>
      <c r="I54" s="7">
        <v>0.32600000000000001</v>
      </c>
      <c r="J54" s="7">
        <v>0.47</v>
      </c>
      <c r="K54" s="7">
        <v>0.374</v>
      </c>
      <c r="L54" s="7">
        <v>0.438</v>
      </c>
      <c r="M54" s="7">
        <v>0.46100000000000002</v>
      </c>
      <c r="N54" s="9">
        <v>0.89</v>
      </c>
      <c r="O54" s="9">
        <v>0.48</v>
      </c>
      <c r="P54" s="9">
        <v>0.37</v>
      </c>
      <c r="Q54" s="9">
        <v>0.39</v>
      </c>
      <c r="R54" s="9">
        <v>0.3</v>
      </c>
      <c r="S54" s="9">
        <v>0.19</v>
      </c>
      <c r="T54" s="9">
        <v>0.38</v>
      </c>
      <c r="U54" s="9">
        <v>0.38</v>
      </c>
      <c r="V54" s="9">
        <v>0.41</v>
      </c>
      <c r="W54" s="9">
        <v>0.36</v>
      </c>
      <c r="X54" s="9">
        <v>0.45</v>
      </c>
      <c r="Y54" s="9">
        <v>0.38</v>
      </c>
      <c r="Z54" s="9">
        <v>0.56000000000000005</v>
      </c>
      <c r="AA54" s="9">
        <v>0.57999999999999996</v>
      </c>
      <c r="AB54" s="9">
        <v>0.56000000000000005</v>
      </c>
      <c r="AC54" s="9">
        <v>0.46</v>
      </c>
      <c r="AD54" s="9">
        <v>0.61</v>
      </c>
      <c r="AE54" s="9">
        <v>0.53</v>
      </c>
      <c r="AF54" s="9">
        <v>0.56000000000000005</v>
      </c>
      <c r="AG54" s="9">
        <v>0.5</v>
      </c>
      <c r="AH54" s="9">
        <v>0.44</v>
      </c>
      <c r="AI54" s="9">
        <v>0.67</v>
      </c>
      <c r="AJ54" s="9">
        <v>0.52</v>
      </c>
      <c r="AK54" s="9">
        <v>0.26</v>
      </c>
      <c r="AL54" s="9">
        <v>1.1100000000000001</v>
      </c>
      <c r="AM54" s="9">
        <v>0.37</v>
      </c>
      <c r="AN54" s="9">
        <v>0.59</v>
      </c>
      <c r="AO54" s="9"/>
      <c r="AP54" s="7">
        <v>0.49299999999999999</v>
      </c>
      <c r="AQ54" s="7">
        <v>0.44700000000000001</v>
      </c>
      <c r="AR54" s="7">
        <v>0.45700000000000002</v>
      </c>
      <c r="AS54" s="7">
        <v>0.44500000000000001</v>
      </c>
      <c r="AT54" s="7">
        <v>0.48799999999999999</v>
      </c>
      <c r="AU54" s="7">
        <v>0.47299999999999998</v>
      </c>
      <c r="AV54" s="7">
        <v>0.50800000000000001</v>
      </c>
      <c r="AW54" s="9">
        <v>0.36</v>
      </c>
      <c r="AX54" s="9">
        <v>0.33</v>
      </c>
      <c r="AY54" s="9">
        <v>0.37</v>
      </c>
      <c r="AZ54" s="9">
        <v>0.37</v>
      </c>
      <c r="BA54" s="9">
        <v>0.31</v>
      </c>
      <c r="BB54" s="9">
        <v>0.28999999999999998</v>
      </c>
      <c r="BC54" s="9">
        <v>0.36</v>
      </c>
      <c r="BD54" s="9">
        <v>0.33</v>
      </c>
      <c r="BE54" s="9">
        <v>0.52</v>
      </c>
      <c r="BF54" s="9">
        <v>0.65</v>
      </c>
      <c r="BG54" s="9">
        <v>0.44</v>
      </c>
      <c r="BH54" s="1"/>
    </row>
    <row r="55" spans="1:60" x14ac:dyDescent="0.3">
      <c r="A55" s="7" t="s">
        <v>35</v>
      </c>
      <c r="B55" s="7">
        <v>2.67</v>
      </c>
      <c r="C55" s="7">
        <v>2.89</v>
      </c>
      <c r="D55" s="7">
        <v>2.74</v>
      </c>
      <c r="E55" s="7">
        <v>2.64</v>
      </c>
      <c r="F55" s="7">
        <v>1.99</v>
      </c>
      <c r="G55" s="7">
        <v>1.81</v>
      </c>
      <c r="H55" s="7">
        <v>1.86</v>
      </c>
      <c r="I55" s="7">
        <v>2.09</v>
      </c>
      <c r="J55" s="7">
        <v>3.11</v>
      </c>
      <c r="K55" s="7">
        <v>2.5299999999999998</v>
      </c>
      <c r="L55" s="7">
        <v>2.85</v>
      </c>
      <c r="M55" s="7">
        <v>3.13</v>
      </c>
      <c r="N55" s="9">
        <v>5.86</v>
      </c>
      <c r="O55" s="9">
        <v>3.18</v>
      </c>
      <c r="P55" s="9">
        <v>2.3199999999999998</v>
      </c>
      <c r="Q55" s="9">
        <v>3.11</v>
      </c>
      <c r="R55" s="9">
        <v>2.34</v>
      </c>
      <c r="S55" s="9">
        <v>1.42</v>
      </c>
      <c r="T55" s="9">
        <v>2.74</v>
      </c>
      <c r="U55" s="9">
        <v>2.76</v>
      </c>
      <c r="V55" s="9">
        <v>2.97</v>
      </c>
      <c r="W55" s="9">
        <v>2.54</v>
      </c>
      <c r="X55" s="9">
        <v>3.22</v>
      </c>
      <c r="Y55" s="9">
        <v>2.71</v>
      </c>
      <c r="Z55" s="9">
        <v>3.47</v>
      </c>
      <c r="AA55" s="9">
        <v>3.63</v>
      </c>
      <c r="AB55" s="9">
        <v>3.53</v>
      </c>
      <c r="AC55" s="9">
        <v>2.88</v>
      </c>
      <c r="AD55" s="9">
        <v>3.71</v>
      </c>
      <c r="AE55" s="9">
        <v>3.17</v>
      </c>
      <c r="AF55" s="9">
        <v>3.48</v>
      </c>
      <c r="AG55" s="9">
        <v>3.09</v>
      </c>
      <c r="AH55" s="9">
        <v>2.73</v>
      </c>
      <c r="AI55" s="9">
        <v>4.01</v>
      </c>
      <c r="AJ55" s="9">
        <v>3.2</v>
      </c>
      <c r="AK55" s="9">
        <v>1.63</v>
      </c>
      <c r="AL55" s="9">
        <v>7.12</v>
      </c>
      <c r="AM55" s="9">
        <v>2.2999999999999998</v>
      </c>
      <c r="AN55" s="9">
        <v>3.59</v>
      </c>
      <c r="AO55" s="9"/>
      <c r="AP55" s="7">
        <v>3.13</v>
      </c>
      <c r="AQ55" s="7">
        <v>3.11</v>
      </c>
      <c r="AR55" s="7">
        <v>3.06</v>
      </c>
      <c r="AS55" s="7">
        <v>2.92</v>
      </c>
      <c r="AT55" s="7">
        <v>3.11</v>
      </c>
      <c r="AU55" s="7">
        <v>3.01</v>
      </c>
      <c r="AV55" s="7">
        <v>3.21</v>
      </c>
      <c r="AW55" s="9">
        <v>2.2200000000000002</v>
      </c>
      <c r="AX55" s="9">
        <v>2.15</v>
      </c>
      <c r="AY55" s="9">
        <v>2.41</v>
      </c>
      <c r="AZ55" s="9">
        <v>2.4</v>
      </c>
      <c r="BA55" s="9">
        <v>2.02</v>
      </c>
      <c r="BB55" s="9">
        <v>1.82</v>
      </c>
      <c r="BC55" s="9">
        <v>2.15</v>
      </c>
      <c r="BD55" s="9">
        <v>2.36</v>
      </c>
      <c r="BE55" s="9">
        <v>3.23</v>
      </c>
      <c r="BF55" s="9">
        <v>4.45</v>
      </c>
      <c r="BG55" s="9">
        <v>3.06</v>
      </c>
      <c r="BH55" s="1"/>
    </row>
    <row r="56" spans="1:60" x14ac:dyDescent="0.3">
      <c r="A56" s="7" t="s">
        <v>36</v>
      </c>
      <c r="B56" s="7">
        <v>0.42599999999999999</v>
      </c>
      <c r="C56" s="7">
        <v>0.438</v>
      </c>
      <c r="D56" s="7">
        <v>0.41399999999999998</v>
      </c>
      <c r="E56" s="7">
        <v>0.40200000000000002</v>
      </c>
      <c r="F56" s="7">
        <v>0.28699999999999998</v>
      </c>
      <c r="G56" s="7">
        <v>0.28299999999999997</v>
      </c>
      <c r="H56" s="7">
        <v>0.28999999999999998</v>
      </c>
      <c r="I56" s="7">
        <v>0.32</v>
      </c>
      <c r="J56" s="7">
        <v>0.47</v>
      </c>
      <c r="K56" s="7">
        <v>0.4</v>
      </c>
      <c r="L56" s="7">
        <v>0.42899999999999999</v>
      </c>
      <c r="M56" s="7">
        <v>0.48299999999999998</v>
      </c>
      <c r="N56" s="9">
        <v>0.8</v>
      </c>
      <c r="O56" s="9">
        <v>0.45</v>
      </c>
      <c r="P56" s="9">
        <v>0.31</v>
      </c>
      <c r="Q56" s="9">
        <v>0.5</v>
      </c>
      <c r="R56" s="9">
        <v>0.38</v>
      </c>
      <c r="S56" s="9">
        <v>0.22</v>
      </c>
      <c r="T56" s="9">
        <v>0.41</v>
      </c>
      <c r="U56" s="9">
        <v>0.41</v>
      </c>
      <c r="V56" s="9">
        <v>0.43</v>
      </c>
      <c r="W56" s="9">
        <v>0.38</v>
      </c>
      <c r="X56" s="9">
        <v>0.48</v>
      </c>
      <c r="Y56" s="9">
        <v>0.4</v>
      </c>
      <c r="Z56" s="9">
        <v>0.47</v>
      </c>
      <c r="AA56" s="9">
        <v>0.49</v>
      </c>
      <c r="AB56" s="9">
        <v>0.49</v>
      </c>
      <c r="AC56" s="9">
        <v>0.4</v>
      </c>
      <c r="AD56" s="9">
        <v>0.5</v>
      </c>
      <c r="AE56" s="9">
        <v>0.43</v>
      </c>
      <c r="AF56" s="9">
        <v>0.47</v>
      </c>
      <c r="AG56" s="9">
        <v>0.49</v>
      </c>
      <c r="AH56" s="9">
        <v>0.43</v>
      </c>
      <c r="AI56" s="9">
        <v>0.63</v>
      </c>
      <c r="AJ56" s="9">
        <v>0.51</v>
      </c>
      <c r="AK56" s="9">
        <v>0.25</v>
      </c>
      <c r="AL56" s="9">
        <v>1.1000000000000001</v>
      </c>
      <c r="AM56" s="9">
        <v>0.31</v>
      </c>
      <c r="AN56" s="9">
        <v>0.48</v>
      </c>
      <c r="AO56" s="9"/>
      <c r="AP56" s="7">
        <v>0.48399999999999999</v>
      </c>
      <c r="AQ56" s="7">
        <v>0.44900000000000001</v>
      </c>
      <c r="AR56" s="7">
        <v>0.45700000000000002</v>
      </c>
      <c r="AS56" s="7">
        <v>0.438</v>
      </c>
      <c r="AT56" s="7">
        <v>0.48199999999999998</v>
      </c>
      <c r="AU56" s="7">
        <v>0.43</v>
      </c>
      <c r="AV56" s="7">
        <v>0.45800000000000002</v>
      </c>
      <c r="AW56" s="9">
        <v>0.37</v>
      </c>
      <c r="AX56" s="9">
        <v>0.35</v>
      </c>
      <c r="AY56" s="9">
        <v>0.38</v>
      </c>
      <c r="AZ56" s="9">
        <v>0.4</v>
      </c>
      <c r="BA56" s="9">
        <v>0.31</v>
      </c>
      <c r="BB56" s="9">
        <v>0.28000000000000003</v>
      </c>
      <c r="BC56" s="9">
        <v>0.32</v>
      </c>
      <c r="BD56" s="9">
        <v>0.37</v>
      </c>
      <c r="BE56" s="9">
        <v>0.5</v>
      </c>
      <c r="BF56" s="9">
        <v>0.7</v>
      </c>
      <c r="BG56" s="9">
        <v>0.47</v>
      </c>
      <c r="BH56" s="1"/>
    </row>
    <row r="57" spans="1:60" x14ac:dyDescent="0.3">
      <c r="A57" s="7" t="s">
        <v>37</v>
      </c>
      <c r="B57" s="7">
        <v>6.32</v>
      </c>
      <c r="C57" s="7">
        <v>6.38</v>
      </c>
      <c r="D57" s="7">
        <v>5.93</v>
      </c>
      <c r="E57" s="7">
        <v>6.03</v>
      </c>
      <c r="F57" s="7">
        <v>4.04</v>
      </c>
      <c r="G57" s="7">
        <v>3.85</v>
      </c>
      <c r="H57" s="7">
        <v>4.12</v>
      </c>
      <c r="I57" s="7">
        <v>4.12</v>
      </c>
      <c r="J57" s="7">
        <v>6.52</v>
      </c>
      <c r="K57" s="7">
        <v>4.8899999999999997</v>
      </c>
      <c r="L57" s="7">
        <v>5.63</v>
      </c>
      <c r="M57" s="7">
        <v>5.26</v>
      </c>
      <c r="N57" s="9">
        <v>8.6300000000000008</v>
      </c>
      <c r="O57" s="9">
        <v>7.66</v>
      </c>
      <c r="P57" s="9">
        <v>5.03</v>
      </c>
      <c r="Q57" s="9">
        <v>6.06</v>
      </c>
      <c r="R57" s="9">
        <v>6.16</v>
      </c>
      <c r="S57" s="9">
        <v>4.2300000000000004</v>
      </c>
      <c r="T57" s="9">
        <v>4.92</v>
      </c>
      <c r="U57" s="9">
        <v>5.16</v>
      </c>
      <c r="V57" s="9">
        <v>5.16</v>
      </c>
      <c r="W57" s="9">
        <v>4.38</v>
      </c>
      <c r="X57" s="9">
        <v>5.71</v>
      </c>
      <c r="Y57" s="9">
        <v>4.76</v>
      </c>
      <c r="Z57" s="9">
        <v>5.5</v>
      </c>
      <c r="AA57" s="9">
        <v>6.18</v>
      </c>
      <c r="AB57" s="9">
        <v>6.7</v>
      </c>
      <c r="AC57" s="9">
        <v>5.46</v>
      </c>
      <c r="AD57" s="9">
        <v>4.49</v>
      </c>
      <c r="AE57" s="9">
        <v>7.77</v>
      </c>
      <c r="AF57" s="9">
        <v>6.36</v>
      </c>
      <c r="AG57" s="9">
        <v>5.55</v>
      </c>
      <c r="AH57" s="9">
        <v>4.99</v>
      </c>
      <c r="AI57" s="9">
        <v>6.22</v>
      </c>
      <c r="AJ57" s="9">
        <v>4.7300000000000004</v>
      </c>
      <c r="AK57" s="9">
        <v>3.97</v>
      </c>
      <c r="AL57" s="9">
        <v>5.42</v>
      </c>
      <c r="AM57" s="9">
        <v>5.84</v>
      </c>
      <c r="AN57" s="9">
        <v>4.8099999999999996</v>
      </c>
      <c r="AO57" s="9"/>
      <c r="AP57" s="7">
        <v>5.81</v>
      </c>
      <c r="AQ57" s="7">
        <v>4.67</v>
      </c>
      <c r="AR57" s="7">
        <v>5.74</v>
      </c>
      <c r="AS57" s="7">
        <v>5.15</v>
      </c>
      <c r="AT57" s="7">
        <v>5.47</v>
      </c>
      <c r="AU57" s="7">
        <v>5.18</v>
      </c>
      <c r="AV57" s="7">
        <v>5.03</v>
      </c>
      <c r="AW57" s="9">
        <v>3.28</v>
      </c>
      <c r="AX57" s="9">
        <v>3.39</v>
      </c>
      <c r="AY57" s="9">
        <v>3.53</v>
      </c>
      <c r="AZ57" s="9">
        <v>3.91</v>
      </c>
      <c r="BA57" s="9">
        <v>2.96</v>
      </c>
      <c r="BB57" s="9">
        <v>3.81</v>
      </c>
      <c r="BC57" s="9">
        <v>4.3899999999999997</v>
      </c>
      <c r="BD57" s="9">
        <v>5.13</v>
      </c>
      <c r="BE57" s="9">
        <v>4.21</v>
      </c>
      <c r="BF57" s="9">
        <v>3.91</v>
      </c>
      <c r="BG57" s="9">
        <v>4.28</v>
      </c>
      <c r="BH57" s="1"/>
    </row>
    <row r="58" spans="1:60" x14ac:dyDescent="0.3">
      <c r="A58" s="7" t="s">
        <v>38</v>
      </c>
      <c r="B58" s="7">
        <v>0.86</v>
      </c>
      <c r="C58" s="7">
        <v>0.76</v>
      </c>
      <c r="D58" s="7">
        <v>0.96</v>
      </c>
      <c r="E58" s="7">
        <v>0.85</v>
      </c>
      <c r="F58" s="7">
        <v>0.87</v>
      </c>
      <c r="G58" s="7">
        <v>0.92</v>
      </c>
      <c r="H58" s="7">
        <v>0.87</v>
      </c>
      <c r="I58" s="7">
        <v>0.96</v>
      </c>
      <c r="J58" s="7">
        <v>0.73</v>
      </c>
      <c r="K58" s="7">
        <v>0.85</v>
      </c>
      <c r="L58" s="7">
        <v>1.02</v>
      </c>
      <c r="M58" s="7">
        <v>0.94</v>
      </c>
      <c r="N58" s="9">
        <v>3.29</v>
      </c>
      <c r="O58" s="9">
        <v>2.42</v>
      </c>
      <c r="P58" s="9">
        <v>1.38</v>
      </c>
      <c r="Q58" s="9">
        <v>3.66</v>
      </c>
      <c r="R58" s="9">
        <v>2.94</v>
      </c>
      <c r="S58" s="9">
        <v>1.57</v>
      </c>
      <c r="T58" s="9">
        <v>2.17</v>
      </c>
      <c r="U58" s="9">
        <v>2.04</v>
      </c>
      <c r="V58" s="9">
        <v>2.04</v>
      </c>
      <c r="W58" s="9">
        <v>1.63</v>
      </c>
      <c r="X58" s="9">
        <v>2.14</v>
      </c>
      <c r="Y58" s="9">
        <v>1.93</v>
      </c>
      <c r="Z58" s="9">
        <v>2.44</v>
      </c>
      <c r="AA58" s="9">
        <v>2.4300000000000002</v>
      </c>
      <c r="AB58" s="9">
        <v>2.74</v>
      </c>
      <c r="AC58" s="9">
        <v>2.27</v>
      </c>
      <c r="AD58" s="9">
        <v>2.97</v>
      </c>
      <c r="AE58" s="9">
        <v>1.34</v>
      </c>
      <c r="AF58" s="9">
        <v>1.49</v>
      </c>
      <c r="AG58" s="9">
        <v>3.51</v>
      </c>
      <c r="AH58" s="9">
        <v>3.09</v>
      </c>
      <c r="AI58" s="9">
        <v>4.84</v>
      </c>
      <c r="AJ58" s="9">
        <v>3</v>
      </c>
      <c r="AK58" s="9">
        <v>1.18</v>
      </c>
      <c r="AL58" s="9">
        <v>5.69</v>
      </c>
      <c r="AM58" s="9">
        <v>1.46</v>
      </c>
      <c r="AN58" s="9">
        <v>2.35</v>
      </c>
      <c r="AO58" s="9"/>
      <c r="AP58" s="7">
        <v>0.9</v>
      </c>
      <c r="AQ58" s="7">
        <v>0.92</v>
      </c>
      <c r="AR58" s="7">
        <v>0.87</v>
      </c>
      <c r="AS58" s="7">
        <v>0.71</v>
      </c>
      <c r="AT58" s="7">
        <v>0.64</v>
      </c>
      <c r="AU58" s="7">
        <v>0.66</v>
      </c>
      <c r="AV58" s="7">
        <v>0.62</v>
      </c>
      <c r="AW58" s="9">
        <v>0.71</v>
      </c>
      <c r="AX58" s="9">
        <v>0.72</v>
      </c>
      <c r="AY58" s="9">
        <v>0.66</v>
      </c>
      <c r="AZ58" s="9">
        <v>0.65</v>
      </c>
      <c r="BA58" s="9">
        <v>0.54</v>
      </c>
      <c r="BB58" s="9">
        <v>0.77</v>
      </c>
      <c r="BC58" s="9">
        <v>0.94</v>
      </c>
      <c r="BD58" s="9">
        <v>1.06</v>
      </c>
      <c r="BE58" s="9">
        <v>0.95</v>
      </c>
      <c r="BF58" s="9">
        <v>0.79</v>
      </c>
      <c r="BG58" s="9">
        <v>0.89</v>
      </c>
      <c r="BH58" s="1"/>
    </row>
    <row r="59" spans="1:60" x14ac:dyDescent="0.3">
      <c r="A59" s="7" t="s">
        <v>39</v>
      </c>
      <c r="B59" s="7">
        <v>1.68</v>
      </c>
      <c r="C59" s="7">
        <v>1.78</v>
      </c>
      <c r="D59" s="7">
        <v>1.39</v>
      </c>
      <c r="E59" s="7">
        <v>2.2599999999999998</v>
      </c>
      <c r="F59" s="7">
        <v>2.27</v>
      </c>
      <c r="G59" s="7">
        <v>3.91</v>
      </c>
      <c r="H59" s="7">
        <v>2.0699999999999998</v>
      </c>
      <c r="I59" s="7">
        <v>1.66</v>
      </c>
      <c r="J59" s="7">
        <v>1.07</v>
      </c>
      <c r="K59" s="7">
        <v>3.2</v>
      </c>
      <c r="L59" s="7">
        <v>2.48</v>
      </c>
      <c r="M59" s="7">
        <v>1.96</v>
      </c>
      <c r="AP59" s="7">
        <v>21.7</v>
      </c>
      <c r="AQ59" s="7">
        <v>8.3800000000000008</v>
      </c>
      <c r="AR59" s="7">
        <v>12.5</v>
      </c>
      <c r="AS59" s="7">
        <v>3.78</v>
      </c>
      <c r="AT59" s="7">
        <v>2.0699999999999998</v>
      </c>
      <c r="AU59" s="7">
        <v>2.11</v>
      </c>
      <c r="AV59" s="7">
        <v>2.39</v>
      </c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</row>
    <row r="60" spans="1:60" x14ac:dyDescent="0.3">
      <c r="A60" s="7" t="s">
        <v>40</v>
      </c>
      <c r="B60" s="7">
        <v>0.61399999999999999</v>
      </c>
      <c r="C60" s="7">
        <v>0.64200000000000002</v>
      </c>
      <c r="D60" s="7">
        <v>0.63600000000000001</v>
      </c>
      <c r="E60" s="7">
        <v>0.86699999999999999</v>
      </c>
      <c r="F60" s="7">
        <v>0.96</v>
      </c>
      <c r="G60" s="7">
        <v>1.17</v>
      </c>
      <c r="H60" s="7">
        <v>0.92900000000000005</v>
      </c>
      <c r="I60" s="7">
        <v>1.01</v>
      </c>
      <c r="J60" s="7">
        <v>0.68700000000000006</v>
      </c>
      <c r="K60" s="7">
        <v>0.91400000000000003</v>
      </c>
      <c r="L60" s="7">
        <v>0.68799999999999994</v>
      </c>
      <c r="M60" s="7">
        <v>0.68200000000000005</v>
      </c>
      <c r="AP60" s="7">
        <v>0.70499999999999996</v>
      </c>
      <c r="AQ60" s="7">
        <v>0.85199999999999998</v>
      </c>
      <c r="AR60" s="7">
        <v>0.78500000000000003</v>
      </c>
      <c r="AS60" s="7">
        <v>0.70699999999999996</v>
      </c>
      <c r="AT60" s="7">
        <v>0.61299999999999999</v>
      </c>
      <c r="AU60" s="7">
        <v>0.69199999999999995</v>
      </c>
      <c r="AV60" s="7">
        <v>0.71699999999999997</v>
      </c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</row>
    <row r="61" spans="1:60" x14ac:dyDescent="0.3">
      <c r="A61" s="7" t="s">
        <v>41</v>
      </c>
      <c r="B61" s="7">
        <v>23.3</v>
      </c>
      <c r="C61" s="7">
        <v>21.3</v>
      </c>
      <c r="D61" s="7">
        <v>23.2</v>
      </c>
      <c r="E61" s="7">
        <v>25.5</v>
      </c>
      <c r="F61" s="7">
        <v>25.4</v>
      </c>
      <c r="G61" s="7">
        <v>14.1</v>
      </c>
      <c r="H61" s="7">
        <v>10.5</v>
      </c>
      <c r="I61" s="7">
        <v>14.7</v>
      </c>
      <c r="J61" s="7">
        <v>25.3</v>
      </c>
      <c r="K61" s="7">
        <v>83.4</v>
      </c>
      <c r="L61" s="7">
        <v>21.6</v>
      </c>
      <c r="M61" s="7">
        <v>23.8</v>
      </c>
      <c r="AP61" s="7">
        <v>24.5</v>
      </c>
      <c r="AQ61" s="7">
        <v>24</v>
      </c>
      <c r="AR61" s="7">
        <v>24.6</v>
      </c>
      <c r="AS61" s="7">
        <v>24.5</v>
      </c>
      <c r="AT61" s="7">
        <v>26.7</v>
      </c>
      <c r="AU61" s="7">
        <v>25.7</v>
      </c>
      <c r="AV61" s="7">
        <v>32.200000000000003</v>
      </c>
      <c r="AW61" s="9">
        <v>17.600000000000001</v>
      </c>
      <c r="AX61" s="9">
        <v>14.7</v>
      </c>
      <c r="AY61" s="9">
        <v>15.7</v>
      </c>
      <c r="AZ61" s="9">
        <v>17.2</v>
      </c>
      <c r="BA61" s="9">
        <v>6.76</v>
      </c>
      <c r="BB61" s="9">
        <v>3.39</v>
      </c>
      <c r="BC61" s="9">
        <v>7.19</v>
      </c>
      <c r="BD61" s="9">
        <v>4.01</v>
      </c>
      <c r="BE61" s="9">
        <v>4.75</v>
      </c>
      <c r="BF61" s="9">
        <v>7.16</v>
      </c>
      <c r="BG61" s="9">
        <v>51.3</v>
      </c>
    </row>
    <row r="62" spans="1:60" x14ac:dyDescent="0.3">
      <c r="A62" s="7" t="s">
        <v>42</v>
      </c>
      <c r="B62" s="7">
        <v>0.188</v>
      </c>
      <c r="C62" s="7">
        <v>0.19</v>
      </c>
      <c r="D62" s="7">
        <v>0.122</v>
      </c>
      <c r="E62" s="7">
        <v>0.34699999999999998</v>
      </c>
      <c r="F62" s="7">
        <v>0.53700000000000003</v>
      </c>
      <c r="G62" s="7">
        <v>0.39600000000000002</v>
      </c>
      <c r="H62" s="7">
        <v>0.28199999999999997</v>
      </c>
      <c r="I62" s="7">
        <v>0.55200000000000005</v>
      </c>
      <c r="J62" s="7">
        <v>4.8000000000000001E-2</v>
      </c>
      <c r="K62" s="7">
        <v>0.129</v>
      </c>
      <c r="L62" s="7">
        <v>0.17699999999999999</v>
      </c>
      <c r="M62" s="7">
        <v>0.128</v>
      </c>
      <c r="AP62" s="7">
        <v>0.21099999999999999</v>
      </c>
      <c r="AQ62" s="7">
        <v>0.33200000000000002</v>
      </c>
      <c r="AR62" s="7">
        <v>0.28299999999999997</v>
      </c>
      <c r="AS62" s="7">
        <v>0.222</v>
      </c>
      <c r="AT62" s="7">
        <v>8.8900000000000007E-2</v>
      </c>
      <c r="AU62" s="7">
        <v>0.114</v>
      </c>
      <c r="AV62" s="7">
        <v>0.24</v>
      </c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</row>
    <row r="63" spans="1:60" x14ac:dyDescent="0.3">
      <c r="A63" s="7" t="s">
        <v>43</v>
      </c>
      <c r="B63" s="7">
        <v>18.3</v>
      </c>
      <c r="C63" s="7">
        <v>18.899999999999999</v>
      </c>
      <c r="D63" s="7">
        <v>20.6</v>
      </c>
      <c r="E63" s="7">
        <v>15.8</v>
      </c>
      <c r="F63" s="7">
        <v>10.7</v>
      </c>
      <c r="G63" s="7">
        <v>13.2</v>
      </c>
      <c r="H63" s="7">
        <v>12</v>
      </c>
      <c r="I63" s="7">
        <v>12.9</v>
      </c>
      <c r="J63" s="7">
        <v>24.6</v>
      </c>
      <c r="K63" s="7">
        <v>21.6</v>
      </c>
      <c r="L63" s="7">
        <v>25.5</v>
      </c>
      <c r="M63" s="7">
        <v>21.4</v>
      </c>
      <c r="N63" s="9">
        <v>45.44</v>
      </c>
      <c r="O63" s="9">
        <v>30.17</v>
      </c>
      <c r="P63" s="9">
        <v>17.100000000000001</v>
      </c>
      <c r="Q63" s="9">
        <v>43.84</v>
      </c>
      <c r="R63" s="9">
        <v>38.49</v>
      </c>
      <c r="S63" s="9">
        <v>36.72</v>
      </c>
      <c r="T63" s="9">
        <v>27.69</v>
      </c>
      <c r="U63" s="9">
        <v>26.63</v>
      </c>
      <c r="V63" s="9">
        <v>27.44</v>
      </c>
      <c r="W63" s="11">
        <v>25.88</v>
      </c>
      <c r="X63" s="9">
        <v>29.89</v>
      </c>
      <c r="Y63" s="9">
        <v>26.72</v>
      </c>
      <c r="Z63" s="9">
        <v>25.12</v>
      </c>
      <c r="AA63" s="9">
        <v>25.26</v>
      </c>
      <c r="AB63" s="9">
        <v>25.27</v>
      </c>
      <c r="AC63" s="9">
        <v>25.02</v>
      </c>
      <c r="AD63" s="9">
        <v>23.38</v>
      </c>
      <c r="AE63" s="9">
        <v>18.09</v>
      </c>
      <c r="AF63" s="9">
        <v>21.08</v>
      </c>
      <c r="AG63" s="9">
        <v>25.85</v>
      </c>
      <c r="AH63" s="9">
        <v>24.14</v>
      </c>
      <c r="AI63" s="9">
        <v>27.5</v>
      </c>
      <c r="AJ63" s="9">
        <v>26.03</v>
      </c>
      <c r="AK63" s="9">
        <v>30.51</v>
      </c>
      <c r="AL63" s="9">
        <v>42.41</v>
      </c>
      <c r="AM63" s="9">
        <v>14.12</v>
      </c>
      <c r="AN63" s="9">
        <v>23.94</v>
      </c>
      <c r="AO63" s="9"/>
      <c r="AP63" s="7">
        <v>19.600000000000001</v>
      </c>
      <c r="AQ63" s="7">
        <v>15.3</v>
      </c>
      <c r="AR63" s="7">
        <v>15</v>
      </c>
      <c r="AS63" s="7">
        <v>18.8</v>
      </c>
      <c r="AT63" s="7">
        <v>14.3</v>
      </c>
      <c r="AU63" s="7">
        <v>12.2</v>
      </c>
      <c r="AV63" s="7">
        <v>14.2</v>
      </c>
      <c r="AW63" s="9">
        <v>13.4</v>
      </c>
      <c r="AX63" s="9">
        <v>12.6</v>
      </c>
      <c r="AY63" s="9">
        <v>14.2</v>
      </c>
      <c r="AZ63" s="9">
        <v>14.7</v>
      </c>
      <c r="BA63" s="9">
        <v>8.8000000000000007</v>
      </c>
      <c r="BB63" s="9">
        <v>13.8</v>
      </c>
      <c r="BC63" s="9">
        <v>11.8</v>
      </c>
      <c r="BD63" s="9">
        <v>14.9</v>
      </c>
      <c r="BE63" s="9">
        <v>9.1</v>
      </c>
      <c r="BF63" s="9">
        <v>13</v>
      </c>
      <c r="BG63" s="9">
        <v>10.1</v>
      </c>
    </row>
    <row r="64" spans="1:60" x14ac:dyDescent="0.3">
      <c r="A64" s="7" t="s">
        <v>44</v>
      </c>
      <c r="B64" s="7">
        <v>2.63</v>
      </c>
      <c r="C64" s="7">
        <v>2.68</v>
      </c>
      <c r="D64" s="7">
        <v>3.5</v>
      </c>
      <c r="E64" s="7">
        <v>3.67</v>
      </c>
      <c r="F64" s="7">
        <v>4.4400000000000004</v>
      </c>
      <c r="G64" s="7">
        <v>6.27</v>
      </c>
      <c r="H64" s="7">
        <v>3.08</v>
      </c>
      <c r="I64" s="7">
        <v>6.05</v>
      </c>
      <c r="J64" s="7">
        <v>3.49</v>
      </c>
      <c r="K64" s="7">
        <v>2.5299999999999998</v>
      </c>
      <c r="L64" s="7">
        <v>3.99</v>
      </c>
      <c r="M64" s="7">
        <v>2.5099999999999998</v>
      </c>
      <c r="N64" s="9">
        <v>9.24</v>
      </c>
      <c r="O64" s="9">
        <v>4.22</v>
      </c>
      <c r="P64" s="9">
        <v>2.09</v>
      </c>
      <c r="Q64" s="9">
        <v>5.48</v>
      </c>
      <c r="R64" s="9">
        <v>4.87</v>
      </c>
      <c r="S64" s="9">
        <v>3.25</v>
      </c>
      <c r="T64" s="9">
        <v>2.72</v>
      </c>
      <c r="U64" s="9">
        <v>2.76</v>
      </c>
      <c r="V64" s="9">
        <v>2.76</v>
      </c>
      <c r="W64" s="9">
        <v>2.16</v>
      </c>
      <c r="X64" s="9">
        <v>2.99</v>
      </c>
      <c r="Y64" s="9">
        <v>2.48</v>
      </c>
      <c r="Z64" s="9">
        <v>2.92</v>
      </c>
      <c r="AA64" s="9">
        <v>3.13</v>
      </c>
      <c r="AB64" s="9">
        <v>3.32</v>
      </c>
      <c r="AC64" s="9">
        <v>3.11</v>
      </c>
      <c r="AD64" s="9">
        <v>3.7</v>
      </c>
      <c r="AE64" s="9">
        <v>2.4900000000000002</v>
      </c>
      <c r="AF64" s="9">
        <v>2.14</v>
      </c>
      <c r="AG64" s="9">
        <v>2.77</v>
      </c>
      <c r="AH64" s="9">
        <v>2.12</v>
      </c>
      <c r="AI64" s="9">
        <v>147</v>
      </c>
      <c r="AJ64" s="9">
        <v>2.64</v>
      </c>
      <c r="AK64" s="9">
        <v>14.03</v>
      </c>
      <c r="AL64" s="9">
        <v>7.56</v>
      </c>
      <c r="AM64" s="9">
        <v>1.62</v>
      </c>
      <c r="AN64" s="9">
        <v>3.67</v>
      </c>
      <c r="AO64" s="9"/>
      <c r="AP64" s="7">
        <v>2.8</v>
      </c>
      <c r="AQ64" s="7">
        <v>1.99</v>
      </c>
      <c r="AR64" s="7">
        <v>1.99</v>
      </c>
      <c r="AS64" s="7">
        <v>2.39</v>
      </c>
      <c r="AT64" s="7">
        <v>2.46</v>
      </c>
      <c r="AU64" s="7">
        <v>1.29</v>
      </c>
      <c r="AV64" s="7">
        <v>2.15</v>
      </c>
      <c r="AW64" s="9">
        <v>1.54</v>
      </c>
      <c r="AX64" s="9">
        <v>1.68</v>
      </c>
      <c r="AY64" s="9">
        <v>1.72</v>
      </c>
      <c r="AZ64" s="9">
        <v>2</v>
      </c>
      <c r="BA64" s="9">
        <v>1.44</v>
      </c>
      <c r="BB64" s="9">
        <v>3.05</v>
      </c>
      <c r="BC64" s="9">
        <v>3.01</v>
      </c>
      <c r="BD64" s="9">
        <v>3.5</v>
      </c>
      <c r="BE64" s="9">
        <v>2.27</v>
      </c>
      <c r="BF64" s="9">
        <v>2.95</v>
      </c>
      <c r="BG64" s="9">
        <v>2.79</v>
      </c>
    </row>
    <row r="65" spans="1:67" x14ac:dyDescent="0.3">
      <c r="A65" s="7" t="s">
        <v>71</v>
      </c>
      <c r="B65" s="4">
        <f t="shared" ref="B65:AN65" si="15">B$15*8301.49</f>
        <v>31379.632199999996</v>
      </c>
      <c r="C65" s="4">
        <f t="shared" si="15"/>
        <v>30715.512999999999</v>
      </c>
      <c r="D65" s="4">
        <f t="shared" si="15"/>
        <v>30300.4385</v>
      </c>
      <c r="E65" s="4">
        <f t="shared" si="15"/>
        <v>38933.988100000002</v>
      </c>
      <c r="F65" s="4">
        <f t="shared" si="15"/>
        <v>23244.171999999999</v>
      </c>
      <c r="G65" s="4">
        <f t="shared" si="15"/>
        <v>30964.557699999998</v>
      </c>
      <c r="H65" s="4">
        <f t="shared" si="15"/>
        <v>24738.440200000001</v>
      </c>
      <c r="I65" s="4">
        <f t="shared" si="15"/>
        <v>24904.47</v>
      </c>
      <c r="J65" s="4">
        <f t="shared" si="15"/>
        <v>32375.810999999998</v>
      </c>
      <c r="K65" s="4">
        <f t="shared" si="15"/>
        <v>34617.213299999996</v>
      </c>
      <c r="L65" s="4">
        <f t="shared" si="15"/>
        <v>27560.946799999998</v>
      </c>
      <c r="M65" s="4">
        <f t="shared" si="15"/>
        <v>32873.900399999999</v>
      </c>
      <c r="N65" s="4">
        <f t="shared" si="15"/>
        <v>34949.272899999996</v>
      </c>
      <c r="O65" s="4">
        <f t="shared" si="15"/>
        <v>43914.882100000003</v>
      </c>
      <c r="P65" s="4">
        <f t="shared" si="15"/>
        <v>36443.541099999995</v>
      </c>
      <c r="Q65" s="4">
        <f t="shared" si="15"/>
        <v>46903.4185</v>
      </c>
      <c r="R65" s="4">
        <f t="shared" si="15"/>
        <v>49642.910200000006</v>
      </c>
      <c r="S65" s="4">
        <f t="shared" si="15"/>
        <v>46405.329099999995</v>
      </c>
      <c r="T65" s="4">
        <f t="shared" si="15"/>
        <v>36277.511299999998</v>
      </c>
      <c r="U65" s="4">
        <f t="shared" si="15"/>
        <v>34866.258000000002</v>
      </c>
      <c r="V65" s="4">
        <f t="shared" si="15"/>
        <v>34783.2431</v>
      </c>
      <c r="W65" s="4">
        <f t="shared" si="15"/>
        <v>35530.377200000003</v>
      </c>
      <c r="X65" s="4">
        <f t="shared" si="15"/>
        <v>33953.094099999995</v>
      </c>
      <c r="Y65" s="4">
        <f t="shared" si="15"/>
        <v>34866.258000000002</v>
      </c>
      <c r="Z65" s="4">
        <f t="shared" si="15"/>
        <v>31213.602399999996</v>
      </c>
      <c r="AA65" s="4">
        <f t="shared" si="15"/>
        <v>32292.7961</v>
      </c>
      <c r="AB65" s="4">
        <f t="shared" si="15"/>
        <v>32126.766299999999</v>
      </c>
      <c r="AC65" s="4">
        <f t="shared" si="15"/>
        <v>33122.945100000004</v>
      </c>
      <c r="AD65" s="4">
        <f t="shared" si="15"/>
        <v>37605.7497</v>
      </c>
      <c r="AE65" s="4">
        <f t="shared" si="15"/>
        <v>32541.840799999998</v>
      </c>
      <c r="AF65" s="4">
        <f t="shared" si="15"/>
        <v>33870.0792</v>
      </c>
      <c r="AG65" s="4">
        <f t="shared" si="15"/>
        <v>35032.287799999998</v>
      </c>
      <c r="AH65" s="4">
        <f t="shared" si="15"/>
        <v>40179.211599999995</v>
      </c>
      <c r="AI65" s="4">
        <f t="shared" si="15"/>
        <v>38020.824200000003</v>
      </c>
      <c r="AJ65" s="4">
        <f t="shared" si="15"/>
        <v>35364.347399999999</v>
      </c>
      <c r="AK65" s="4">
        <f t="shared" si="15"/>
        <v>50473.059199999996</v>
      </c>
      <c r="AL65" s="4">
        <f t="shared" si="15"/>
        <v>33288.974899999994</v>
      </c>
      <c r="AM65" s="4">
        <f t="shared" si="15"/>
        <v>29636.319299999999</v>
      </c>
      <c r="AN65" s="4">
        <f t="shared" si="15"/>
        <v>42835.688399999999</v>
      </c>
      <c r="AP65" s="4">
        <f t="shared" ref="AP65:AV65" si="16">AP$15*8301.49</f>
        <v>25900.648799999999</v>
      </c>
      <c r="AQ65" s="4">
        <f t="shared" si="16"/>
        <v>28142.051100000001</v>
      </c>
      <c r="AR65" s="4">
        <f t="shared" si="16"/>
        <v>28059.036199999999</v>
      </c>
      <c r="AS65" s="4">
        <f t="shared" si="16"/>
        <v>29719.334200000001</v>
      </c>
      <c r="AT65" s="4">
        <f t="shared" si="16"/>
        <v>30134.4087</v>
      </c>
      <c r="AU65" s="4">
        <f t="shared" si="16"/>
        <v>30549.483199999999</v>
      </c>
      <c r="AV65" s="4">
        <f t="shared" si="16"/>
        <v>29968.3789</v>
      </c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</row>
    <row r="66" spans="1:67" x14ac:dyDescent="0.3">
      <c r="A66" s="7" t="s">
        <v>72</v>
      </c>
      <c r="B66" s="4">
        <f t="shared" ref="B66:AN66" si="17">B$8*5993.99</f>
        <v>2517.4757999999997</v>
      </c>
      <c r="C66" s="4">
        <f t="shared" si="17"/>
        <v>2337.6561000000002</v>
      </c>
      <c r="D66" s="4">
        <f t="shared" si="17"/>
        <v>2337.6561000000002</v>
      </c>
      <c r="E66" s="4">
        <f t="shared" si="17"/>
        <v>2097.8964999999998</v>
      </c>
      <c r="F66" s="4">
        <f t="shared" si="17"/>
        <v>3116.8748000000001</v>
      </c>
      <c r="G66" s="4">
        <f t="shared" si="17"/>
        <v>2996.9949999999999</v>
      </c>
      <c r="H66" s="4">
        <f t="shared" si="17"/>
        <v>3116.8748000000001</v>
      </c>
      <c r="I66" s="4">
        <f t="shared" si="17"/>
        <v>3356.6344000000004</v>
      </c>
      <c r="J66" s="4">
        <f t="shared" si="17"/>
        <v>2517.4757999999997</v>
      </c>
      <c r="K66" s="4">
        <f t="shared" si="17"/>
        <v>1798.1969999999999</v>
      </c>
      <c r="L66" s="4">
        <f t="shared" si="17"/>
        <v>2457.5358999999999</v>
      </c>
      <c r="M66" s="4">
        <f t="shared" si="17"/>
        <v>2037.9566</v>
      </c>
      <c r="N66" s="4">
        <f t="shared" si="17"/>
        <v>539.45909999999992</v>
      </c>
      <c r="O66" s="4">
        <f t="shared" si="17"/>
        <v>779.21870000000001</v>
      </c>
      <c r="P66" s="4">
        <f t="shared" si="17"/>
        <v>1738.2570999999998</v>
      </c>
      <c r="Q66" s="4">
        <f t="shared" si="17"/>
        <v>659.33889999999997</v>
      </c>
      <c r="R66" s="4">
        <f t="shared" si="17"/>
        <v>299.6995</v>
      </c>
      <c r="S66" s="4">
        <f t="shared" si="17"/>
        <v>599.399</v>
      </c>
      <c r="T66" s="4">
        <f t="shared" si="17"/>
        <v>2277.7161999999998</v>
      </c>
      <c r="U66" s="4">
        <f t="shared" si="17"/>
        <v>2097.8964999999998</v>
      </c>
      <c r="V66" s="4">
        <f t="shared" si="17"/>
        <v>2337.6561000000002</v>
      </c>
      <c r="W66" s="4">
        <f t="shared" si="17"/>
        <v>2337.6561000000002</v>
      </c>
      <c r="X66" s="4">
        <f t="shared" si="17"/>
        <v>2277.7161999999998</v>
      </c>
      <c r="Y66" s="4">
        <f t="shared" si="17"/>
        <v>2157.8363999999997</v>
      </c>
      <c r="Z66" s="4">
        <f t="shared" si="17"/>
        <v>3116.8748000000001</v>
      </c>
      <c r="AA66" s="4">
        <f t="shared" si="17"/>
        <v>3236.7546000000002</v>
      </c>
      <c r="AB66" s="4">
        <f t="shared" si="17"/>
        <v>3116.8748000000001</v>
      </c>
      <c r="AC66" s="4">
        <f t="shared" si="17"/>
        <v>2877.1151999999997</v>
      </c>
      <c r="AD66" s="4">
        <f t="shared" si="17"/>
        <v>3236.7546000000002</v>
      </c>
      <c r="AE66" s="4">
        <f t="shared" si="17"/>
        <v>2097.8964999999998</v>
      </c>
      <c r="AF66" s="4">
        <f t="shared" si="17"/>
        <v>2037.9566</v>
      </c>
      <c r="AG66" s="4">
        <f t="shared" si="17"/>
        <v>1558.4374</v>
      </c>
      <c r="AH66" s="4">
        <f t="shared" si="17"/>
        <v>1738.2570999999998</v>
      </c>
      <c r="AI66" s="4">
        <f t="shared" si="17"/>
        <v>1558.4374</v>
      </c>
      <c r="AJ66" s="4">
        <f t="shared" si="17"/>
        <v>1798.1969999999999</v>
      </c>
      <c r="AK66" s="4">
        <f t="shared" si="17"/>
        <v>1018.9783</v>
      </c>
      <c r="AL66" s="4">
        <f t="shared" si="17"/>
        <v>1498.4974999999999</v>
      </c>
      <c r="AM66" s="4">
        <f t="shared" si="17"/>
        <v>2097.8964999999998</v>
      </c>
      <c r="AN66" s="4">
        <f t="shared" si="17"/>
        <v>3476.5141999999996</v>
      </c>
      <c r="AP66" s="4">
        <f t="shared" ref="AP66:AV66" si="18">AP$8*5993.99</f>
        <v>3176.8146999999999</v>
      </c>
      <c r="AQ66" s="4">
        <f t="shared" si="18"/>
        <v>3176.8146999999999</v>
      </c>
      <c r="AR66" s="4">
        <f t="shared" si="18"/>
        <v>3296.6945000000001</v>
      </c>
      <c r="AS66" s="4">
        <f t="shared" si="18"/>
        <v>2217.7763</v>
      </c>
      <c r="AT66" s="4">
        <f t="shared" si="18"/>
        <v>2817.1752999999999</v>
      </c>
      <c r="AU66" s="4">
        <f t="shared" si="18"/>
        <v>2637.3555999999999</v>
      </c>
      <c r="AV66" s="4">
        <f t="shared" si="18"/>
        <v>2517.4757999999997</v>
      </c>
    </row>
    <row r="67" spans="1:67" x14ac:dyDescent="0.3">
      <c r="A67" s="7" t="s">
        <v>73</v>
      </c>
      <c r="B67" s="4">
        <f t="shared" ref="B67:AN67" si="19">B$16*4363.82</f>
        <v>392.74379999999996</v>
      </c>
      <c r="C67" s="4">
        <f t="shared" si="19"/>
        <v>392.74379999999996</v>
      </c>
      <c r="D67" s="4">
        <f t="shared" si="19"/>
        <v>392.74379999999996</v>
      </c>
      <c r="E67" s="4">
        <f t="shared" si="19"/>
        <v>305.4674</v>
      </c>
      <c r="F67" s="4">
        <f t="shared" si="19"/>
        <v>610.9348</v>
      </c>
      <c r="G67" s="4">
        <f t="shared" si="19"/>
        <v>567.29660000000001</v>
      </c>
      <c r="H67" s="4">
        <f t="shared" si="19"/>
        <v>610.9348</v>
      </c>
      <c r="I67" s="4">
        <f t="shared" si="19"/>
        <v>654.57299999999998</v>
      </c>
      <c r="J67" s="4">
        <f t="shared" si="19"/>
        <v>392.74379999999996</v>
      </c>
      <c r="K67" s="4">
        <f t="shared" si="19"/>
        <v>305.4674</v>
      </c>
      <c r="L67" s="4">
        <f t="shared" si="19"/>
        <v>392.74379999999996</v>
      </c>
      <c r="M67" s="4">
        <f t="shared" si="19"/>
        <v>349.10559999999998</v>
      </c>
      <c r="N67" s="4">
        <f t="shared" si="19"/>
        <v>87.276399999999995</v>
      </c>
      <c r="O67" s="4">
        <f t="shared" si="19"/>
        <v>130.91459999999998</v>
      </c>
      <c r="P67" s="4">
        <f t="shared" si="19"/>
        <v>392.74379999999996</v>
      </c>
      <c r="Q67" s="4">
        <f t="shared" si="19"/>
        <v>87.276399999999995</v>
      </c>
      <c r="R67" s="4">
        <f t="shared" si="19"/>
        <v>43.638199999999998</v>
      </c>
      <c r="S67" s="4">
        <f t="shared" si="19"/>
        <v>87.276399999999995</v>
      </c>
      <c r="T67" s="4">
        <f t="shared" si="19"/>
        <v>436.38200000000001</v>
      </c>
      <c r="U67" s="4">
        <f t="shared" si="19"/>
        <v>392.74379999999996</v>
      </c>
      <c r="V67" s="4">
        <f t="shared" si="19"/>
        <v>436.38200000000001</v>
      </c>
      <c r="W67" s="4">
        <f t="shared" si="19"/>
        <v>436.38200000000001</v>
      </c>
      <c r="X67" s="4">
        <f t="shared" si="19"/>
        <v>436.38200000000001</v>
      </c>
      <c r="Y67" s="4">
        <f t="shared" si="19"/>
        <v>436.38200000000001</v>
      </c>
      <c r="Z67" s="4">
        <f t="shared" si="19"/>
        <v>741.84940000000006</v>
      </c>
      <c r="AA67" s="4">
        <f t="shared" si="19"/>
        <v>741.84940000000006</v>
      </c>
      <c r="AB67" s="4">
        <f t="shared" si="19"/>
        <v>741.84940000000006</v>
      </c>
      <c r="AC67" s="4">
        <f t="shared" si="19"/>
        <v>610.9348</v>
      </c>
      <c r="AD67" s="4">
        <f t="shared" si="19"/>
        <v>698.21119999999996</v>
      </c>
      <c r="AE67" s="4">
        <f t="shared" si="19"/>
        <v>480.02019999999999</v>
      </c>
      <c r="AF67" s="4">
        <f t="shared" si="19"/>
        <v>436.38200000000001</v>
      </c>
      <c r="AG67" s="4">
        <f t="shared" si="19"/>
        <v>305.4674</v>
      </c>
      <c r="AH67" s="4">
        <f t="shared" si="19"/>
        <v>349.10559999999998</v>
      </c>
      <c r="AI67" s="4">
        <f t="shared" si="19"/>
        <v>305.4674</v>
      </c>
      <c r="AJ67" s="4">
        <f t="shared" si="19"/>
        <v>349.10559999999998</v>
      </c>
      <c r="AK67" s="4">
        <f t="shared" si="19"/>
        <v>261.82919999999996</v>
      </c>
      <c r="AL67" s="4">
        <f t="shared" si="19"/>
        <v>305.4674</v>
      </c>
      <c r="AM67" s="4">
        <f t="shared" si="19"/>
        <v>654.57299999999998</v>
      </c>
      <c r="AN67" s="4">
        <f t="shared" si="19"/>
        <v>698.21119999999996</v>
      </c>
      <c r="AP67" s="4">
        <f t="shared" ref="AP67:AV67" si="20">AP$16*4363.82</f>
        <v>523.65839999999992</v>
      </c>
      <c r="AQ67" s="4">
        <f t="shared" si="20"/>
        <v>523.65839999999992</v>
      </c>
      <c r="AR67" s="4">
        <f t="shared" si="20"/>
        <v>567.29660000000001</v>
      </c>
      <c r="AS67" s="4">
        <f t="shared" si="20"/>
        <v>305.4674</v>
      </c>
      <c r="AT67" s="4">
        <f t="shared" si="20"/>
        <v>392.74379999999996</v>
      </c>
      <c r="AU67" s="4">
        <f t="shared" si="20"/>
        <v>349.10559999999998</v>
      </c>
      <c r="AV67" s="4">
        <f t="shared" si="20"/>
        <v>349.10559999999998</v>
      </c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</row>
    <row r="68" spans="1:67" x14ac:dyDescent="0.3">
      <c r="A68" s="7" t="s">
        <v>125</v>
      </c>
      <c r="B68" s="3">
        <f t="shared" ref="B68:M68" si="21">(B43/0.237)/(B55/0.17)</f>
        <v>9.5102640686483682</v>
      </c>
      <c r="C68" s="3">
        <f t="shared" si="21"/>
        <v>10.771903698188137</v>
      </c>
      <c r="D68" s="3">
        <f t="shared" si="21"/>
        <v>9.9741291693615466</v>
      </c>
      <c r="E68" s="3">
        <f t="shared" si="21"/>
        <v>6.6295870093338447</v>
      </c>
      <c r="F68" s="3">
        <f t="shared" si="21"/>
        <v>9.1194368466806619</v>
      </c>
      <c r="G68" s="3">
        <f t="shared" si="21"/>
        <v>10.898198009184792</v>
      </c>
      <c r="H68" s="3">
        <f t="shared" si="21"/>
        <v>9.8339458282292096</v>
      </c>
      <c r="I68" s="3">
        <f t="shared" si="21"/>
        <v>9.8843195445460612</v>
      </c>
      <c r="J68" s="3">
        <f t="shared" si="21"/>
        <v>8.7644321434870509</v>
      </c>
      <c r="K68" s="3">
        <f t="shared" si="21"/>
        <v>10.461800170110573</v>
      </c>
      <c r="L68" s="3">
        <f t="shared" si="21"/>
        <v>7.6763639055444512</v>
      </c>
      <c r="M68" s="3">
        <f t="shared" si="21"/>
        <v>7.6771680079804803</v>
      </c>
      <c r="N68" s="3">
        <f t="shared" ref="N68:O68" si="22">(N43/0.237)/(N55/0.17)</f>
        <v>6.3406344954709759</v>
      </c>
      <c r="O68" s="3">
        <f t="shared" si="22"/>
        <v>8.9685003847888964</v>
      </c>
      <c r="P68" s="3">
        <f t="shared" ref="P68:BG68" si="23">(P43/0.237)/(P55/0.17)</f>
        <v>8.5890440855521621</v>
      </c>
      <c r="Q68" s="3">
        <f t="shared" si="23"/>
        <v>6.9123692457975503</v>
      </c>
      <c r="R68" s="3">
        <f t="shared" si="23"/>
        <v>6.0510656713188364</v>
      </c>
      <c r="S68" s="3">
        <f t="shared" si="23"/>
        <v>22.387829084209905</v>
      </c>
      <c r="T68" s="3">
        <f t="shared" si="23"/>
        <v>9.39557731990514</v>
      </c>
      <c r="U68" s="3">
        <f t="shared" si="23"/>
        <v>8.41527548462056</v>
      </c>
      <c r="V68" s="3">
        <f t="shared" si="23"/>
        <v>8.5085737828353878</v>
      </c>
      <c r="W68" s="3">
        <f t="shared" si="23"/>
        <v>10.513804445330409</v>
      </c>
      <c r="X68" s="3">
        <f t="shared" si="23"/>
        <v>8.322457216238174</v>
      </c>
      <c r="Y68" s="3">
        <f t="shared" si="23"/>
        <v>8.4964267364192647</v>
      </c>
      <c r="Z68" s="3">
        <f t="shared" si="23"/>
        <v>8.6716764552098162</v>
      </c>
      <c r="AA68" s="3">
        <f t="shared" si="23"/>
        <v>8.0523299740791128</v>
      </c>
      <c r="AB68" s="3">
        <f t="shared" si="23"/>
        <v>8.1808728081184796</v>
      </c>
      <c r="AC68" s="3">
        <f t="shared" si="23"/>
        <v>8.2763420065635263</v>
      </c>
      <c r="AD68" s="3">
        <f t="shared" si="23"/>
        <v>7.4552753989104623</v>
      </c>
      <c r="AE68" s="3">
        <f t="shared" si="23"/>
        <v>8.5623394428250101</v>
      </c>
      <c r="AF68" s="3">
        <f t="shared" si="23"/>
        <v>7.7109704641350216</v>
      </c>
      <c r="AG68" s="3">
        <f t="shared" si="23"/>
        <v>13.34548632447121</v>
      </c>
      <c r="AH68" s="3">
        <f t="shared" si="23"/>
        <v>12.102131342637673</v>
      </c>
      <c r="AI68" s="3">
        <f t="shared" si="23"/>
        <v>8.0047770868188177</v>
      </c>
      <c r="AJ68" s="3">
        <f t="shared" si="23"/>
        <v>9.0334915611814335</v>
      </c>
      <c r="AK68" s="3">
        <f t="shared" si="23"/>
        <v>53.555434754471811</v>
      </c>
      <c r="AL68" s="3">
        <f t="shared" si="23"/>
        <v>11.968425544019343</v>
      </c>
      <c r="AM68" s="3">
        <f t="shared" si="23"/>
        <v>9.7677490368739708</v>
      </c>
      <c r="AN68" s="3">
        <f t="shared" si="23"/>
        <v>9.3408789064795581</v>
      </c>
      <c r="AO68" s="3"/>
      <c r="AP68" s="3">
        <f t="shared" si="23"/>
        <v>7.7230018468340962</v>
      </c>
      <c r="AQ68" s="3">
        <f t="shared" si="23"/>
        <v>5.5815594176943852</v>
      </c>
      <c r="AR68" s="3">
        <f t="shared" si="23"/>
        <v>5.9071729957805905</v>
      </c>
      <c r="AS68" s="3">
        <f t="shared" si="23"/>
        <v>6.2886538350384384</v>
      </c>
      <c r="AT68" s="3">
        <f t="shared" si="23"/>
        <v>7.5189602073073116</v>
      </c>
      <c r="AU68" s="3">
        <f t="shared" si="23"/>
        <v>6.1959431991813521</v>
      </c>
      <c r="AV68" s="3">
        <f t="shared" si="23"/>
        <v>6.5026223431523338</v>
      </c>
      <c r="AW68" s="3">
        <f t="shared" si="23"/>
        <v>7.8192116166799721</v>
      </c>
      <c r="AX68" s="3">
        <f t="shared" si="23"/>
        <v>6.972819154155629</v>
      </c>
      <c r="AY68" s="3">
        <f t="shared" si="23"/>
        <v>6.8753611008981581</v>
      </c>
      <c r="AZ68" s="3">
        <f t="shared" si="23"/>
        <v>7.2327707454289749</v>
      </c>
      <c r="BA68" s="3">
        <f t="shared" si="23"/>
        <v>7.5636044617119955</v>
      </c>
      <c r="BB68" s="3">
        <f t="shared" si="23"/>
        <v>4.4535633143228086</v>
      </c>
      <c r="BC68" s="3">
        <f t="shared" si="23"/>
        <v>3.336277107251497</v>
      </c>
      <c r="BD68" s="3">
        <f t="shared" si="23"/>
        <v>4.3767431881570484</v>
      </c>
      <c r="BE68" s="3">
        <f t="shared" si="23"/>
        <v>3.10903841883189</v>
      </c>
      <c r="BF68" s="3">
        <f t="shared" si="23"/>
        <v>2.1438391883563268</v>
      </c>
      <c r="BG68" s="3">
        <f t="shared" si="23"/>
        <v>3.0239099859353029</v>
      </c>
    </row>
    <row r="69" spans="1:67" x14ac:dyDescent="0.3">
      <c r="A69" s="7" t="s">
        <v>74</v>
      </c>
      <c r="B69" s="3">
        <f t="shared" ref="B69:M69" si="24">(B49/0.2055)/(B55/0.17)</f>
        <v>1.4778971541048143</v>
      </c>
      <c r="C69" s="3">
        <f t="shared" si="24"/>
        <v>1.4197795906683843</v>
      </c>
      <c r="D69" s="3">
        <f t="shared" si="24"/>
        <v>1.4159873550357862</v>
      </c>
      <c r="E69" s="3">
        <f t="shared" si="24"/>
        <v>1.3286146132861463</v>
      </c>
      <c r="F69" s="3">
        <f t="shared" si="24"/>
        <v>1.405078922593503</v>
      </c>
      <c r="G69" s="3">
        <f t="shared" si="24"/>
        <v>1.4625425118629944</v>
      </c>
      <c r="H69" s="3">
        <f t="shared" si="24"/>
        <v>1.4899406116735998</v>
      </c>
      <c r="I69" s="3">
        <f t="shared" si="24"/>
        <v>1.4486780986973076</v>
      </c>
      <c r="J69" s="3">
        <f t="shared" si="24"/>
        <v>1.4044640552021972</v>
      </c>
      <c r="K69" s="3">
        <f t="shared" si="24"/>
        <v>1.3079061000355829</v>
      </c>
      <c r="L69" s="3">
        <f t="shared" si="24"/>
        <v>1.2916720023904043</v>
      </c>
      <c r="M69" s="3">
        <f t="shared" si="24"/>
        <v>1.3505592997675742</v>
      </c>
      <c r="N69" s="3">
        <f t="shared" ref="N69:O69" si="25">(N49/0.2055)/(N55/0.17)</f>
        <v>0.83430906056152077</v>
      </c>
      <c r="O69" s="3">
        <f t="shared" si="25"/>
        <v>0.94951720760837954</v>
      </c>
      <c r="P69" s="3">
        <f t="shared" ref="P69:BG69" si="26">(P49/0.2055)/(P55/0.17)</f>
        <v>1.1410353217551812</v>
      </c>
      <c r="Q69" s="3">
        <f t="shared" si="26"/>
        <v>0.94960921914239449</v>
      </c>
      <c r="R69" s="3">
        <f t="shared" si="26"/>
        <v>0.96512570965125721</v>
      </c>
      <c r="S69" s="3">
        <f t="shared" si="26"/>
        <v>1.9807408930468458</v>
      </c>
      <c r="T69" s="3">
        <f t="shared" si="26"/>
        <v>1.6545012165450126</v>
      </c>
      <c r="U69" s="3">
        <f t="shared" si="26"/>
        <v>1.5316125392291691</v>
      </c>
      <c r="V69" s="3">
        <f t="shared" si="26"/>
        <v>1.5987941048768304</v>
      </c>
      <c r="W69" s="3">
        <f t="shared" si="26"/>
        <v>1.8108320401555646</v>
      </c>
      <c r="X69" s="3">
        <f t="shared" si="26"/>
        <v>1.5928427861147634</v>
      </c>
      <c r="Y69" s="3">
        <f t="shared" si="26"/>
        <v>1.62397536384123</v>
      </c>
      <c r="Z69" s="3">
        <f t="shared" si="26"/>
        <v>1.2492199387169836</v>
      </c>
      <c r="AA69" s="3">
        <f t="shared" si="26"/>
        <v>1.169089702599988</v>
      </c>
      <c r="AB69" s="3">
        <f t="shared" si="26"/>
        <v>1.1740865573499308</v>
      </c>
      <c r="AC69" s="3">
        <f t="shared" si="26"/>
        <v>1.1920451473371185</v>
      </c>
      <c r="AD69" s="3">
        <f t="shared" si="26"/>
        <v>1.1706376532158107</v>
      </c>
      <c r="AE69" s="3">
        <f t="shared" si="26"/>
        <v>1.2839346980128488</v>
      </c>
      <c r="AF69" s="3">
        <f t="shared" si="26"/>
        <v>1.0958693402690385</v>
      </c>
      <c r="AG69" s="3">
        <f t="shared" si="26"/>
        <v>1.3573335223111995</v>
      </c>
      <c r="AH69" s="3">
        <f t="shared" si="26"/>
        <v>1.3514790157125924</v>
      </c>
      <c r="AI69" s="3">
        <f t="shared" si="26"/>
        <v>1.1160662819836058</v>
      </c>
      <c r="AJ69" s="3">
        <f t="shared" si="26"/>
        <v>1.2201946472019465</v>
      </c>
      <c r="AK69" s="3">
        <f t="shared" si="26"/>
        <v>3.694714373143464</v>
      </c>
      <c r="AL69" s="3">
        <f t="shared" si="26"/>
        <v>1.0108258837037645</v>
      </c>
      <c r="AM69" s="3">
        <f t="shared" si="26"/>
        <v>1.3343911985613037</v>
      </c>
      <c r="AN69" s="3">
        <f t="shared" si="26"/>
        <v>1.3318965225111661</v>
      </c>
      <c r="AO69" s="3"/>
      <c r="AP69" s="3">
        <f t="shared" si="26"/>
        <v>1.4113476831230616</v>
      </c>
      <c r="AQ69" s="3">
        <f t="shared" si="26"/>
        <v>1.3007252329429437</v>
      </c>
      <c r="AR69" s="3">
        <f t="shared" si="26"/>
        <v>1.340902946742363</v>
      </c>
      <c r="AS69" s="3">
        <f t="shared" si="26"/>
        <v>1.3456987634569877</v>
      </c>
      <c r="AT69" s="3">
        <f t="shared" si="26"/>
        <v>1.5028829378584116</v>
      </c>
      <c r="AU69" s="3">
        <f t="shared" si="26"/>
        <v>1.4428789679171621</v>
      </c>
      <c r="AV69" s="3">
        <f t="shared" si="26"/>
        <v>1.414830479568866</v>
      </c>
      <c r="AW69" s="3">
        <f t="shared" si="26"/>
        <v>1.170075184673725</v>
      </c>
      <c r="AX69" s="3">
        <f t="shared" si="26"/>
        <v>1.169693883324846</v>
      </c>
      <c r="AY69" s="3">
        <f t="shared" si="26"/>
        <v>1.1155869198695623</v>
      </c>
      <c r="AZ69" s="3">
        <f t="shared" si="26"/>
        <v>1.1133414436334148</v>
      </c>
      <c r="BA69" s="3">
        <f t="shared" si="26"/>
        <v>1.2572571125725713</v>
      </c>
      <c r="BB69" s="3">
        <f t="shared" si="26"/>
        <v>1.204513248308869</v>
      </c>
      <c r="BC69" s="3">
        <f t="shared" si="26"/>
        <v>1.1196740791037179</v>
      </c>
      <c r="BD69" s="3">
        <f t="shared" si="26"/>
        <v>1.0270526619654421</v>
      </c>
      <c r="BE69" s="3">
        <f t="shared" si="26"/>
        <v>0.6684594698424895</v>
      </c>
      <c r="BF69" s="3">
        <f t="shared" si="26"/>
        <v>0.48147844391590805</v>
      </c>
      <c r="BG69" s="3">
        <f t="shared" si="26"/>
        <v>0.80562314138956481</v>
      </c>
    </row>
    <row r="70" spans="1:67" x14ac:dyDescent="0.3">
      <c r="A70" s="7" t="s">
        <v>75</v>
      </c>
      <c r="B70" s="3">
        <f t="shared" ref="B70:M70" si="27">B37/B38</f>
        <v>6.3822525597269619</v>
      </c>
      <c r="C70" s="3">
        <f t="shared" si="27"/>
        <v>5.8917197452229306</v>
      </c>
      <c r="D70" s="3">
        <f t="shared" si="27"/>
        <v>6.2080536912751674</v>
      </c>
      <c r="E70" s="3">
        <f t="shared" si="27"/>
        <v>6.2765957446808516</v>
      </c>
      <c r="F70" s="3">
        <f t="shared" si="27"/>
        <v>12.227488151658767</v>
      </c>
      <c r="G70" s="3">
        <f t="shared" si="27"/>
        <v>11.865284974093264</v>
      </c>
      <c r="H70" s="3">
        <f t="shared" si="27"/>
        <v>20.721153846153847</v>
      </c>
      <c r="I70" s="3">
        <f t="shared" si="27"/>
        <v>12.444444444444445</v>
      </c>
      <c r="J70" s="3">
        <f t="shared" si="27"/>
        <v>4.8125</v>
      </c>
      <c r="K70" s="3">
        <f t="shared" si="27"/>
        <v>3.8514056224899602</v>
      </c>
      <c r="L70" s="3">
        <f t="shared" si="27"/>
        <v>5.1315789473684212</v>
      </c>
      <c r="M70" s="3">
        <f t="shared" si="27"/>
        <v>4.9843260188087779</v>
      </c>
      <c r="N70" s="3">
        <f t="shared" ref="N70:O70" si="28">N37/N38</f>
        <v>0.99333015721772289</v>
      </c>
      <c r="O70" s="3">
        <f t="shared" si="28"/>
        <v>3.4116583822864892</v>
      </c>
      <c r="P70" s="3">
        <f t="shared" ref="P70:BG70" si="29">P37/P38</f>
        <v>4.3703308431163297</v>
      </c>
      <c r="Q70" s="3">
        <f t="shared" si="29"/>
        <v>6.360424028268552</v>
      </c>
      <c r="R70" s="3">
        <f t="shared" si="29"/>
        <v>5.639871382636656</v>
      </c>
      <c r="S70" s="3">
        <f t="shared" si="29"/>
        <v>18.790697674418606</v>
      </c>
      <c r="T70" s="3">
        <f t="shared" si="29"/>
        <v>7.1125765426283563</v>
      </c>
      <c r="U70" s="3">
        <f t="shared" si="29"/>
        <v>6.7686601761706076</v>
      </c>
      <c r="V70" s="3">
        <f t="shared" si="29"/>
        <v>9.9959033183121679</v>
      </c>
      <c r="W70" s="3">
        <f t="shared" si="29"/>
        <v>9.1076356945722186</v>
      </c>
      <c r="X70" s="3">
        <f t="shared" si="29"/>
        <v>10.190114068441064</v>
      </c>
      <c r="Y70" s="3">
        <f t="shared" si="29"/>
        <v>10.672645739910314</v>
      </c>
      <c r="Z70" s="3">
        <f t="shared" si="29"/>
        <v>8.1107491856677534</v>
      </c>
      <c r="AA70" s="3">
        <f t="shared" si="29"/>
        <v>8.2057961576033858</v>
      </c>
      <c r="AB70" s="3">
        <f t="shared" si="29"/>
        <v>7.8799868117375542</v>
      </c>
      <c r="AC70" s="3">
        <f t="shared" si="29"/>
        <v>4.5230263157894735</v>
      </c>
      <c r="AD70" s="3">
        <f t="shared" si="29"/>
        <v>4.2914479777709165</v>
      </c>
      <c r="AE70" s="3">
        <f t="shared" si="29"/>
        <v>4.3569187870338091</v>
      </c>
      <c r="AF70" s="3">
        <f t="shared" si="29"/>
        <v>5.4054054054054053</v>
      </c>
      <c r="AG70" s="3">
        <f t="shared" si="29"/>
        <v>5.1214128035320092</v>
      </c>
      <c r="AH70" s="3">
        <f t="shared" si="29"/>
        <v>10.736196319018406</v>
      </c>
      <c r="AI70" s="3">
        <f t="shared" si="29"/>
        <v>6.2244577176988374</v>
      </c>
      <c r="AJ70" s="3">
        <f t="shared" si="29"/>
        <v>9.4695481335952856</v>
      </c>
      <c r="AK70" s="3">
        <f t="shared" si="29"/>
        <v>27.008310249307481</v>
      </c>
      <c r="AL70" s="3">
        <f t="shared" si="29"/>
        <v>6.5289112693175895</v>
      </c>
      <c r="AM70" s="3">
        <f t="shared" si="29"/>
        <v>6.8115942028985508</v>
      </c>
      <c r="AN70" s="3">
        <f t="shared" si="29"/>
        <v>7.0606060606060606</v>
      </c>
      <c r="AO70" s="3"/>
      <c r="AP70" s="3">
        <f t="shared" si="29"/>
        <v>4.253521126760563</v>
      </c>
      <c r="AQ70" s="3">
        <f t="shared" si="29"/>
        <v>4.3067846607669615</v>
      </c>
      <c r="AR70" s="3">
        <f t="shared" si="29"/>
        <v>4.0294117647058822</v>
      </c>
      <c r="AS70" s="3">
        <f t="shared" si="29"/>
        <v>4.0522875816993462</v>
      </c>
      <c r="AT70" s="3">
        <f t="shared" si="29"/>
        <v>3.5654596100278555</v>
      </c>
      <c r="AU70" s="3">
        <f t="shared" si="29"/>
        <v>3.652173913043478</v>
      </c>
      <c r="AV70" s="3">
        <f t="shared" si="29"/>
        <v>3.4072022160664819</v>
      </c>
      <c r="AW70" s="3">
        <f t="shared" si="29"/>
        <v>10.821256038647343</v>
      </c>
      <c r="AX70" s="3">
        <f t="shared" si="29"/>
        <v>19.067357512953368</v>
      </c>
      <c r="AY70" s="3">
        <f t="shared" si="29"/>
        <v>13.842592592592592</v>
      </c>
      <c r="AZ70" s="3">
        <f t="shared" si="29"/>
        <v>12.962962962962962</v>
      </c>
      <c r="BA70" s="3">
        <f t="shared" si="29"/>
        <v>31.145833333333336</v>
      </c>
      <c r="BB70" s="3">
        <f t="shared" si="29"/>
        <v>45.714285714285715</v>
      </c>
      <c r="BC70" s="3">
        <f t="shared" si="29"/>
        <v>38.131313131313128</v>
      </c>
      <c r="BD70" s="3">
        <f t="shared" si="29"/>
        <v>47.19047619047619</v>
      </c>
      <c r="BE70" s="3">
        <f t="shared" si="29"/>
        <v>31.231343283582088</v>
      </c>
      <c r="BF70" s="3">
        <f t="shared" si="29"/>
        <v>27.912457912457914</v>
      </c>
      <c r="BG70" s="3">
        <f t="shared" si="29"/>
        <v>30.338345864661651</v>
      </c>
    </row>
    <row r="71" spans="1:67" x14ac:dyDescent="0.3">
      <c r="A71" s="5" t="s">
        <v>45</v>
      </c>
      <c r="B71" s="3">
        <f t="shared" ref="B71:M71" si="30">2*(B48/0.058)/(B47/0.153+B49/0.2055)</f>
        <v>0.44880616298833942</v>
      </c>
      <c r="C71" s="3">
        <f t="shared" si="30"/>
        <v>0.45586797681897057</v>
      </c>
      <c r="D71" s="3">
        <f t="shared" si="30"/>
        <v>0.46846123838858311</v>
      </c>
      <c r="E71" s="3">
        <f t="shared" si="30"/>
        <v>0.48237007222999129</v>
      </c>
      <c r="F71" s="3">
        <f t="shared" si="30"/>
        <v>0.76628397623268174</v>
      </c>
      <c r="G71" s="3">
        <f t="shared" si="30"/>
        <v>0.73269809623065307</v>
      </c>
      <c r="H71" s="3">
        <f t="shared" si="30"/>
        <v>0.76888389051134609</v>
      </c>
      <c r="I71" s="3">
        <f t="shared" si="30"/>
        <v>0.74186049663847309</v>
      </c>
      <c r="J71" s="3">
        <f t="shared" si="30"/>
        <v>0.42727981196069231</v>
      </c>
      <c r="K71" s="3">
        <f t="shared" si="30"/>
        <v>0.46013964330451645</v>
      </c>
      <c r="L71" s="3">
        <f t="shared" si="30"/>
        <v>0.52526532652436608</v>
      </c>
      <c r="M71" s="3">
        <f t="shared" si="30"/>
        <v>0.43398143255709465</v>
      </c>
      <c r="N71" s="3">
        <f t="shared" ref="N71:O71" si="31">2*(N48/0.058)/(N47/0.153+N49/0.2055)</f>
        <v>9.3294323093182377E-2</v>
      </c>
      <c r="O71" s="3">
        <f t="shared" si="31"/>
        <v>0.31563338155435577</v>
      </c>
      <c r="P71" s="3">
        <f t="shared" ref="P71:BG71" si="32">2*(P48/0.058)/(P47/0.153+P49/0.2055)</f>
        <v>0.57924426978415466</v>
      </c>
      <c r="Q71" s="3">
        <f t="shared" si="32"/>
        <v>0.34578177473857485</v>
      </c>
      <c r="R71" s="3">
        <f t="shared" si="32"/>
        <v>0.15438460714765267</v>
      </c>
      <c r="S71" s="3">
        <f t="shared" si="32"/>
        <v>0.84272819764760654</v>
      </c>
      <c r="T71" s="3">
        <f t="shared" si="32"/>
        <v>0.58045977011494243</v>
      </c>
      <c r="U71" s="3">
        <f t="shared" si="32"/>
        <v>0.60530732069796112</v>
      </c>
      <c r="V71" s="3">
        <f t="shared" si="32"/>
        <v>0.58101890412222168</v>
      </c>
      <c r="W71" s="3">
        <f t="shared" si="32"/>
        <v>0.53223971503658918</v>
      </c>
      <c r="X71" s="3">
        <f t="shared" si="32"/>
        <v>0.57267489298670637</v>
      </c>
      <c r="Y71" s="3">
        <f t="shared" si="32"/>
        <v>0.59550534067941596</v>
      </c>
      <c r="Z71" s="3">
        <f t="shared" si="32"/>
        <v>0.55638634572607149</v>
      </c>
      <c r="AA71" s="3">
        <f t="shared" si="32"/>
        <v>0.52493922451166852</v>
      </c>
      <c r="AB71" s="3">
        <f t="shared" si="32"/>
        <v>0.5495647869528637</v>
      </c>
      <c r="AC71" s="3">
        <f t="shared" si="32"/>
        <v>0.59924991679725848</v>
      </c>
      <c r="AD71" s="3">
        <f t="shared" si="32"/>
        <v>0.46740707246520441</v>
      </c>
      <c r="AE71" s="3">
        <f t="shared" si="32"/>
        <v>0.50389926341904334</v>
      </c>
      <c r="AF71" s="3">
        <f t="shared" si="32"/>
        <v>0.46309759498683006</v>
      </c>
      <c r="AG71" s="3">
        <f t="shared" si="32"/>
        <v>0.42208046746671973</v>
      </c>
      <c r="AH71" s="3">
        <f t="shared" si="32"/>
        <v>0.47900930245312956</v>
      </c>
      <c r="AI71" s="3">
        <f t="shared" si="32"/>
        <v>0.39550477517801741</v>
      </c>
      <c r="AJ71" s="3">
        <f t="shared" si="32"/>
        <v>0.47774579506876447</v>
      </c>
      <c r="AK71" s="3">
        <f t="shared" si="32"/>
        <v>0.44859688459980829</v>
      </c>
      <c r="AL71" s="3">
        <f t="shared" si="32"/>
        <v>0.25622120820481914</v>
      </c>
      <c r="AM71" s="3">
        <f t="shared" si="32"/>
        <v>0.6583556222625554</v>
      </c>
      <c r="AN71" s="3">
        <f t="shared" si="32"/>
        <v>0.54265890723978494</v>
      </c>
      <c r="AO71" s="3"/>
      <c r="AP71" s="3">
        <f t="shared" si="32"/>
        <v>0.52893546987001949</v>
      </c>
      <c r="AQ71" s="3">
        <f t="shared" si="32"/>
        <v>0.57233199797945866</v>
      </c>
      <c r="AR71" s="3">
        <f t="shared" si="32"/>
        <v>0.57513609003528166</v>
      </c>
      <c r="AS71" s="3">
        <f t="shared" si="32"/>
        <v>0.59892742530283349</v>
      </c>
      <c r="AT71" s="3">
        <f t="shared" si="32"/>
        <v>0.50622929018901242</v>
      </c>
      <c r="AU71" s="3">
        <f t="shared" si="32"/>
        <v>0.53612130754373266</v>
      </c>
      <c r="AV71" s="3">
        <f t="shared" si="32"/>
        <v>0.50336796930275307</v>
      </c>
      <c r="AW71" s="3">
        <f t="shared" si="32"/>
        <v>0.74059551980407246</v>
      </c>
      <c r="AX71" s="3">
        <f t="shared" si="32"/>
        <v>0.73372561511346635</v>
      </c>
      <c r="AY71" s="3">
        <f t="shared" si="32"/>
        <v>0.79142057314843262</v>
      </c>
      <c r="AZ71" s="3">
        <f t="shared" si="32"/>
        <v>0.75304675690701517</v>
      </c>
      <c r="BA71" s="3">
        <f t="shared" si="32"/>
        <v>0.83869503953702285</v>
      </c>
      <c r="BB71" s="3">
        <f t="shared" si="32"/>
        <v>0.27448708001453553</v>
      </c>
      <c r="BC71" s="3">
        <f t="shared" si="32"/>
        <v>0.26973845974958643</v>
      </c>
      <c r="BD71" s="3">
        <f t="shared" si="32"/>
        <v>0.28961924807597533</v>
      </c>
      <c r="BE71" s="3">
        <f t="shared" si="32"/>
        <v>0.21481476650629619</v>
      </c>
      <c r="BF71" s="3">
        <f t="shared" si="32"/>
        <v>0.20696468093068446</v>
      </c>
      <c r="BG71" s="3">
        <f t="shared" si="32"/>
        <v>0.17619430884228798</v>
      </c>
    </row>
    <row r="73" spans="1:67" ht="14.5" x14ac:dyDescent="0.3">
      <c r="AV73" s="10"/>
      <c r="BO73" s="1"/>
    </row>
    <row r="74" spans="1:67" ht="14.5" x14ac:dyDescent="0.3">
      <c r="B74" s="22" t="s">
        <v>139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V74" s="10"/>
      <c r="BO74" s="1"/>
    </row>
    <row r="75" spans="1:67" x14ac:dyDescent="0.3">
      <c r="B75" s="22" t="s">
        <v>140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</row>
  </sheetData>
  <mergeCells count="19">
    <mergeCell ref="AP2:BG2"/>
    <mergeCell ref="Z5:AN5"/>
    <mergeCell ref="AP3:AV3"/>
    <mergeCell ref="B74:AJ74"/>
    <mergeCell ref="B75:AJ75"/>
    <mergeCell ref="AW5:BA5"/>
    <mergeCell ref="BB5:BD5"/>
    <mergeCell ref="A1:BG1"/>
    <mergeCell ref="BE5:BG5"/>
    <mergeCell ref="B2:AN2"/>
    <mergeCell ref="B3:M3"/>
    <mergeCell ref="N3:AN3"/>
    <mergeCell ref="N5:Y5"/>
    <mergeCell ref="B5:D5"/>
    <mergeCell ref="E5:I5"/>
    <mergeCell ref="J5:M5"/>
    <mergeCell ref="AP5:AR5"/>
    <mergeCell ref="AS5:AV5"/>
    <mergeCell ref="AW3:BG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Sheet1!新建文本文档__2__2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2020-01-18T08:57:10Z</dcterms:modified>
</cp:coreProperties>
</file>