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Nano release/"/>
    </mc:Choice>
  </mc:AlternateContent>
  <xr:revisionPtr revIDLastSave="31" documentId="13_ncr:1_{D706517D-0FC6-D14F-B4CA-2D30A46D59AB}" xr6:coauthVersionLast="47" xr6:coauthVersionMax="47" xr10:uidLastSave="{0FB142AE-DE0F-FE46-8364-7418D01FC383}"/>
  <bookViews>
    <workbookView xWindow="1160" yWindow="980" windowWidth="27640" windowHeight="15500" xr2:uid="{54C1832F-2053-B64B-AB68-A5024EF305D6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7" i="1" l="1"/>
  <c r="I32" i="1"/>
  <c r="J63" i="2"/>
  <c r="I63" i="2"/>
  <c r="J62" i="2"/>
  <c r="I62" i="2"/>
  <c r="J51" i="2"/>
  <c r="I51" i="2"/>
  <c r="J50" i="2"/>
  <c r="I50" i="2"/>
  <c r="J30" i="2" l="1"/>
  <c r="I30" i="2"/>
  <c r="J29" i="2"/>
  <c r="I29" i="2"/>
  <c r="J18" i="2" l="1"/>
  <c r="I18" i="2"/>
  <c r="J17" i="2"/>
  <c r="I17" i="2"/>
  <c r="E115" i="1" l="1"/>
  <c r="E114" i="1"/>
  <c r="J42" i="1" l="1"/>
  <c r="I42" i="1"/>
  <c r="J63" i="1"/>
  <c r="I63" i="1"/>
  <c r="J82" i="1"/>
  <c r="I82" i="1"/>
  <c r="J92" i="1"/>
  <c r="I92" i="1"/>
  <c r="J109" i="1" l="1"/>
  <c r="I109" i="1"/>
  <c r="J71" i="1"/>
  <c r="I71" i="1"/>
  <c r="F106" i="1"/>
  <c r="E106" i="1"/>
  <c r="F98" i="1"/>
  <c r="E98" i="1"/>
  <c r="G87" i="1"/>
  <c r="F87" i="1"/>
  <c r="E87" i="1"/>
  <c r="G76" i="1"/>
  <c r="F76" i="1"/>
  <c r="E76" i="1"/>
  <c r="F67" i="1"/>
  <c r="E67" i="1"/>
  <c r="G104" i="1"/>
  <c r="H104" i="1"/>
  <c r="G105" i="1"/>
  <c r="H105" i="1" s="1"/>
  <c r="G103" i="1"/>
  <c r="H103" i="1" s="1"/>
  <c r="H106" i="1" s="1"/>
  <c r="G96" i="1"/>
  <c r="H96" i="1" s="1"/>
  <c r="G97" i="1"/>
  <c r="H97" i="1"/>
  <c r="G95" i="1"/>
  <c r="H95" i="1" s="1"/>
  <c r="H98" i="1" s="1"/>
  <c r="G85" i="1"/>
  <c r="H85" i="1"/>
  <c r="G86" i="1"/>
  <c r="H86" i="1"/>
  <c r="H87" i="1" s="1"/>
  <c r="G84" i="1"/>
  <c r="H84" i="1" s="1"/>
  <c r="G74" i="1"/>
  <c r="H74" i="1" s="1"/>
  <c r="G75" i="1"/>
  <c r="H75" i="1"/>
  <c r="G73" i="1"/>
  <c r="H73" i="1" s="1"/>
  <c r="H76" i="1" s="1"/>
  <c r="H65" i="1"/>
  <c r="G66" i="1"/>
  <c r="H66" i="1" s="1"/>
  <c r="G65" i="1"/>
  <c r="G67" i="1" l="1"/>
  <c r="G106" i="1"/>
  <c r="G98" i="1"/>
  <c r="G61" i="1"/>
  <c r="G62" i="1"/>
  <c r="G60" i="1"/>
  <c r="G53" i="1"/>
  <c r="G54" i="1"/>
  <c r="G52" i="1"/>
  <c r="G45" i="1"/>
  <c r="G46" i="1"/>
  <c r="G44" i="1"/>
  <c r="G34" i="1"/>
  <c r="G35" i="1"/>
  <c r="G33" i="1"/>
  <c r="J58" i="1"/>
  <c r="I58" i="1"/>
  <c r="J50" i="1"/>
  <c r="I50" i="1"/>
  <c r="F63" i="1"/>
  <c r="E63" i="1"/>
  <c r="F55" i="1"/>
  <c r="E55" i="1"/>
  <c r="F47" i="1"/>
  <c r="E47" i="1"/>
  <c r="F36" i="1"/>
  <c r="E36" i="1"/>
  <c r="F28" i="1"/>
  <c r="E28" i="1"/>
  <c r="H62" i="1" l="1"/>
  <c r="H61" i="1"/>
  <c r="H54" i="1"/>
  <c r="H53" i="1"/>
  <c r="H46" i="1"/>
  <c r="H45" i="1"/>
  <c r="H34" i="1"/>
  <c r="H35" i="1"/>
  <c r="G36" i="1"/>
  <c r="J31" i="1"/>
  <c r="I31" i="1"/>
  <c r="H27" i="1"/>
  <c r="G27" i="1"/>
  <c r="G26" i="1"/>
  <c r="H26" i="1" s="1"/>
  <c r="G25" i="1"/>
  <c r="G28" i="1" s="1"/>
  <c r="A10" i="1"/>
  <c r="B10" i="1" s="1"/>
  <c r="B3" i="1"/>
  <c r="H33" i="1" l="1"/>
  <c r="H36" i="1" s="1"/>
  <c r="H52" i="1"/>
  <c r="H55" i="1" s="1"/>
  <c r="G55" i="1"/>
  <c r="H60" i="1"/>
  <c r="H63" i="1" s="1"/>
  <c r="H67" i="1" s="1"/>
  <c r="G63" i="1"/>
  <c r="H44" i="1"/>
  <c r="H47" i="1" s="1"/>
  <c r="G47" i="1"/>
  <c r="H25" i="1"/>
  <c r="H28" i="1" s="1"/>
</calcChain>
</file>

<file path=xl/sharedStrings.xml><?xml version="1.0" encoding="utf-8"?>
<sst xmlns="http://schemas.openxmlformats.org/spreadsheetml/2006/main" count="49" uniqueCount="23">
  <si>
    <t>Cal</t>
  </si>
  <si>
    <t>Conc.</t>
  </si>
  <si>
    <t>Area</t>
  </si>
  <si>
    <t>SD</t>
  </si>
  <si>
    <t>LOD</t>
  </si>
  <si>
    <t>Nano</t>
  </si>
  <si>
    <t>10FLU-20TPGS-10F (0.05% PVA)</t>
  </si>
  <si>
    <t>Centrifugation vol. (mL)</t>
  </si>
  <si>
    <t>time (min)</t>
  </si>
  <si>
    <t>force (xg)</t>
  </si>
  <si>
    <t>filtrate vol. (mL)</t>
  </si>
  <si>
    <t>filtrate intensity</t>
  </si>
  <si>
    <t>concentrate size</t>
  </si>
  <si>
    <t>size</t>
  </si>
  <si>
    <t>PDI</t>
  </si>
  <si>
    <t>concentrate PDI</t>
  </si>
  <si>
    <t>filtrate conc.</t>
  </si>
  <si>
    <t>EE</t>
  </si>
  <si>
    <t>filtrate area</t>
  </si>
  <si>
    <t>precipitation</t>
  </si>
  <si>
    <t>UPW</t>
  </si>
  <si>
    <t>10D3-5TPGS-1CLT-10F</t>
  </si>
  <si>
    <t>5ITZ-5TPGS-1CLT-10F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</si>
</sst>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2" xfId="0" applyFont="1" applyBorder="1" applyAlignment="1">
      <alignment horizontal="center"/>
    </xf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'[1]16 AUG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'[1]16 AUG 2019'!$B$3:$B$7</c:f>
              <c:numCache>
                <c:formatCode>General</c:formatCode>
                <c:ptCount val="5"/>
                <c:pt idx="0">
                  <c:v>40.299999999999997</c:v>
                </c:pt>
                <c:pt idx="1">
                  <c:v>103.1</c:v>
                </c:pt>
                <c:pt idx="2">
                  <c:v>457</c:v>
                </c:pt>
                <c:pt idx="3">
                  <c:v>4619.8999999999996</c:v>
                </c:pt>
                <c:pt idx="4">
                  <c:v>20925.599999999999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B3-544B-954F-30E8183EC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0</xdr:row>
      <xdr:rowOff>95250</xdr:rowOff>
    </xdr:from>
    <xdr:to>
      <xdr:col>7</xdr:col>
      <xdr:colOff>457200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FA032F-2115-8745-9FA6-331D2EB7D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irenewjw_connect_hku_hk/Documents/Nano%20release/data/FLU%20Rele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 AUG 2019"/>
      <sheetName val="12 AUG 2019"/>
      <sheetName val="16 AUG 2019"/>
      <sheetName val="28 AUG 2019"/>
    </sheetNames>
    <sheetDataSet>
      <sheetData sheetId="0"/>
      <sheetData sheetId="1"/>
      <sheetData sheetId="2">
        <row r="3">
          <cell r="A3">
            <v>5.0000000000000001E-4</v>
          </cell>
          <cell r="B3">
            <v>40.299999999999997</v>
          </cell>
        </row>
        <row r="4">
          <cell r="A4">
            <v>1E-3</v>
          </cell>
          <cell r="B4">
            <v>103.1</v>
          </cell>
        </row>
        <row r="5">
          <cell r="A5">
            <v>0.01</v>
          </cell>
          <cell r="B5">
            <v>457</v>
          </cell>
        </row>
        <row r="6">
          <cell r="A6">
            <v>0.1</v>
          </cell>
          <cell r="B6">
            <v>4619.8999999999996</v>
          </cell>
        </row>
        <row r="7">
          <cell r="A7">
            <v>0.5</v>
          </cell>
          <cell r="B7">
            <v>20925.599999999999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9CA5-0CA6-754B-BCB6-2DE615A3F957}">
  <dimension ref="A1:L115"/>
  <sheetViews>
    <sheetView tabSelected="1" workbookViewId="0">
      <selection activeCell="B3" sqref="B3:B7"/>
    </sheetView>
  </sheetViews>
  <sheetFormatPr baseColWidth="10" defaultRowHeight="16" x14ac:dyDescent="0.2"/>
  <cols>
    <col min="1" max="1" width="21.6640625" customWidth="1"/>
    <col min="4" max="4" width="15" customWidth="1"/>
    <col min="5" max="8" width="14.6640625" customWidth="1"/>
    <col min="9" max="9" width="14.5" customWidth="1"/>
    <col min="10" max="10" width="16.1640625" customWidth="1"/>
  </cols>
  <sheetData>
    <row r="1" spans="1:3" x14ac:dyDescent="0.2">
      <c r="A1" t="s">
        <v>0</v>
      </c>
      <c r="C1">
        <v>39.6</v>
      </c>
    </row>
    <row r="2" spans="1:3" x14ac:dyDescent="0.2">
      <c r="A2" t="s">
        <v>1</v>
      </c>
      <c r="B2" t="s">
        <v>2</v>
      </c>
      <c r="C2">
        <v>41.5</v>
      </c>
    </row>
    <row r="3" spans="1:3" x14ac:dyDescent="0.2">
      <c r="A3" s="1">
        <v>5.0000000000000001E-4</v>
      </c>
      <c r="B3" s="2">
        <f>AVERAGE(C1:C3)</f>
        <v>40.299999999999997</v>
      </c>
      <c r="C3">
        <v>39.799999999999997</v>
      </c>
    </row>
    <row r="4" spans="1:3" x14ac:dyDescent="0.2">
      <c r="A4" s="1">
        <v>1E-3</v>
      </c>
      <c r="B4" s="3">
        <v>103.1</v>
      </c>
    </row>
    <row r="5" spans="1:3" x14ac:dyDescent="0.2">
      <c r="A5" s="1">
        <v>0.01</v>
      </c>
      <c r="B5" s="3">
        <v>457</v>
      </c>
    </row>
    <row r="6" spans="1:3" x14ac:dyDescent="0.2">
      <c r="A6" s="1">
        <v>0.1</v>
      </c>
      <c r="B6" s="3">
        <v>4619.8999999999996</v>
      </c>
    </row>
    <row r="7" spans="1:3" x14ac:dyDescent="0.2">
      <c r="A7" s="1">
        <v>0.5</v>
      </c>
      <c r="B7" s="3">
        <v>20925.599999999999</v>
      </c>
    </row>
    <row r="9" spans="1:3" x14ac:dyDescent="0.2">
      <c r="A9" t="s">
        <v>3</v>
      </c>
      <c r="B9" t="s">
        <v>4</v>
      </c>
    </row>
    <row r="10" spans="1:3" x14ac:dyDescent="0.2">
      <c r="A10">
        <f>STDEV(C1:C3)</f>
        <v>1.0440306508910551</v>
      </c>
      <c r="B10">
        <f>3*A10/26064</f>
        <v>1.2016927381342715E-4</v>
      </c>
    </row>
    <row r="18" spans="1:12" x14ac:dyDescent="0.2">
      <c r="A18" s="4" t="s">
        <v>5</v>
      </c>
      <c r="B18" s="4"/>
    </row>
    <row r="19" spans="1:12" x14ac:dyDescent="0.2">
      <c r="A19" s="4" t="s">
        <v>6</v>
      </c>
      <c r="B19" s="4"/>
    </row>
    <row r="20" spans="1:12" s="5" customFormat="1" x14ac:dyDescent="0.2">
      <c r="A20" s="4" t="s">
        <v>13</v>
      </c>
      <c r="B20">
        <v>31.5</v>
      </c>
      <c r="C20">
        <v>28.7</v>
      </c>
      <c r="D20">
        <v>23.2</v>
      </c>
      <c r="E20" s="5">
        <v>32.799999999999997</v>
      </c>
      <c r="F20" s="5">
        <v>26.9</v>
      </c>
      <c r="G20" s="5">
        <v>21.4</v>
      </c>
      <c r="J20" s="5">
        <v>36.5</v>
      </c>
      <c r="K20" s="5">
        <v>27.2</v>
      </c>
      <c r="L20" s="5">
        <v>27</v>
      </c>
    </row>
    <row r="21" spans="1:12" s="5" customFormat="1" x14ac:dyDescent="0.2">
      <c r="A21" s="4" t="s">
        <v>14</v>
      </c>
      <c r="B21">
        <v>9.5000000000000001E-2</v>
      </c>
      <c r="C21">
        <v>0.20300000000000001</v>
      </c>
      <c r="D21">
        <v>0.34799999999999998</v>
      </c>
      <c r="E21" s="5">
        <v>0.20200000000000001</v>
      </c>
      <c r="F21" s="5">
        <v>0.314</v>
      </c>
      <c r="G21" s="5">
        <v>0.499</v>
      </c>
      <c r="J21" s="5">
        <v>0.23</v>
      </c>
      <c r="K21" s="5">
        <v>0.28799999999999998</v>
      </c>
      <c r="L21" s="5">
        <v>0.154</v>
      </c>
    </row>
    <row r="24" spans="1:12" x14ac:dyDescent="0.2">
      <c r="A24" t="s">
        <v>7</v>
      </c>
      <c r="B24" t="s">
        <v>8</v>
      </c>
      <c r="C24" t="s">
        <v>9</v>
      </c>
      <c r="D24" t="s">
        <v>10</v>
      </c>
      <c r="E24" t="s">
        <v>11</v>
      </c>
      <c r="F24" t="s">
        <v>18</v>
      </c>
      <c r="G24" t="s">
        <v>16</v>
      </c>
      <c r="H24" t="s">
        <v>17</v>
      </c>
      <c r="I24" t="s">
        <v>12</v>
      </c>
      <c r="J24" t="s">
        <v>15</v>
      </c>
    </row>
    <row r="25" spans="1:12" x14ac:dyDescent="0.2">
      <c r="A25">
        <v>15</v>
      </c>
      <c r="B25">
        <v>20</v>
      </c>
      <c r="C25">
        <v>4000</v>
      </c>
      <c r="D25">
        <v>14.6</v>
      </c>
      <c r="E25">
        <v>117</v>
      </c>
      <c r="F25">
        <v>2970.8</v>
      </c>
      <c r="G25">
        <f>F25/42833</f>
        <v>6.9357738192515117E-2</v>
      </c>
      <c r="H25">
        <f>(7.5-G25*15)/7.5</f>
        <v>0.86128452361496977</v>
      </c>
      <c r="I25">
        <v>71.599999999999994</v>
      </c>
      <c r="J25">
        <v>0.24399999999999999</v>
      </c>
    </row>
    <row r="26" spans="1:12" x14ac:dyDescent="0.2">
      <c r="E26">
        <v>71</v>
      </c>
      <c r="F26">
        <v>2993.1</v>
      </c>
      <c r="G26">
        <f t="shared" ref="G26:G27" si="0">F26/42833</f>
        <v>6.9878364812177518E-2</v>
      </c>
      <c r="H26">
        <f t="shared" ref="H26:H35" si="1">(7.5-G26*15)/7.5</f>
        <v>0.86024327037564485</v>
      </c>
      <c r="I26">
        <v>74.099999999999994</v>
      </c>
      <c r="J26">
        <v>0.308</v>
      </c>
    </row>
    <row r="27" spans="1:12" x14ac:dyDescent="0.2">
      <c r="E27">
        <v>23</v>
      </c>
      <c r="F27">
        <v>2990.3</v>
      </c>
      <c r="G27">
        <f t="shared" si="0"/>
        <v>6.9812994653654897E-2</v>
      </c>
      <c r="H27">
        <f t="shared" si="1"/>
        <v>0.86037401069269015</v>
      </c>
      <c r="I27">
        <v>68.3</v>
      </c>
      <c r="J27">
        <v>0.34699999999999998</v>
      </c>
    </row>
    <row r="28" spans="1:12" x14ac:dyDescent="0.2">
      <c r="E28" s="6">
        <f>AVERAGE(E25:E27)</f>
        <v>70.333333333333329</v>
      </c>
      <c r="F28" s="6">
        <f t="shared" ref="F28:G28" si="2">AVERAGE(F25:F27)</f>
        <v>2984.7333333333336</v>
      </c>
      <c r="G28" s="6">
        <f t="shared" si="2"/>
        <v>6.9683032552782506E-2</v>
      </c>
      <c r="H28" s="6">
        <f t="shared" ref="H28" si="3">AVERAGE(H22:H27)</f>
        <v>0.86063393489443485</v>
      </c>
      <c r="I28">
        <v>80.3</v>
      </c>
      <c r="J28">
        <v>0.30099999999999999</v>
      </c>
    </row>
    <row r="29" spans="1:12" x14ac:dyDescent="0.2">
      <c r="I29">
        <v>93.9</v>
      </c>
      <c r="J29">
        <v>0.14199999999999999</v>
      </c>
    </row>
    <row r="30" spans="1:12" x14ac:dyDescent="0.2">
      <c r="I30">
        <v>83.8</v>
      </c>
      <c r="J30">
        <v>0.27900000000000003</v>
      </c>
    </row>
    <row r="31" spans="1:12" x14ac:dyDescent="0.2">
      <c r="I31" s="6">
        <f>AVERAGE(I25:I30)</f>
        <v>78.666666666666671</v>
      </c>
      <c r="J31" s="6">
        <f>AVERAGE(J25:J30)</f>
        <v>0.27016666666666667</v>
      </c>
    </row>
    <row r="32" spans="1:12" x14ac:dyDescent="0.2">
      <c r="I32">
        <f>STDEV(I25:I30)</f>
        <v>9.3737221351320326</v>
      </c>
    </row>
    <row r="33" spans="1:10" x14ac:dyDescent="0.2">
      <c r="A33">
        <v>15</v>
      </c>
      <c r="B33">
        <v>20</v>
      </c>
      <c r="C33">
        <v>1000</v>
      </c>
      <c r="D33">
        <v>7.3</v>
      </c>
      <c r="E33">
        <v>87</v>
      </c>
      <c r="F33">
        <v>3023.3</v>
      </c>
      <c r="G33">
        <f>F33/42833</f>
        <v>7.0583428664814513E-2</v>
      </c>
      <c r="H33">
        <f t="shared" si="1"/>
        <v>0.85883314267037092</v>
      </c>
      <c r="I33">
        <v>56.2</v>
      </c>
      <c r="J33">
        <v>0.314</v>
      </c>
    </row>
    <row r="34" spans="1:10" x14ac:dyDescent="0.2">
      <c r="E34">
        <v>11</v>
      </c>
      <c r="F34">
        <v>2946</v>
      </c>
      <c r="G34">
        <f t="shared" ref="G34:G35" si="4">F34/42833</f>
        <v>6.8778745359886068E-2</v>
      </c>
      <c r="H34">
        <f t="shared" si="1"/>
        <v>0.86244250928022792</v>
      </c>
      <c r="I34">
        <v>58.1</v>
      </c>
      <c r="J34">
        <v>0.29799999999999999</v>
      </c>
    </row>
    <row r="35" spans="1:10" x14ac:dyDescent="0.2">
      <c r="E35">
        <v>40</v>
      </c>
      <c r="F35">
        <v>3105.6</v>
      </c>
      <c r="G35">
        <f t="shared" si="4"/>
        <v>7.2504844395676227E-2</v>
      </c>
      <c r="H35">
        <f t="shared" si="1"/>
        <v>0.85499031120864755</v>
      </c>
      <c r="I35">
        <v>55.9</v>
      </c>
      <c r="J35">
        <v>0.29099999999999998</v>
      </c>
    </row>
    <row r="36" spans="1:10" x14ac:dyDescent="0.2">
      <c r="E36" s="6">
        <f>AVERAGE(E33:E35)</f>
        <v>46</v>
      </c>
      <c r="F36" s="6">
        <f t="shared" ref="F36" si="5">AVERAGE(F33:F35)</f>
        <v>3024.9666666666667</v>
      </c>
      <c r="G36" s="6">
        <f t="shared" ref="G36" si="6">AVERAGE(G33:G35)</f>
        <v>7.0622339473458931E-2</v>
      </c>
      <c r="H36" s="6">
        <f t="shared" ref="H36" si="7">AVERAGE(H30:H35)</f>
        <v>0.85875532105308217</v>
      </c>
      <c r="I36">
        <v>45.8</v>
      </c>
      <c r="J36">
        <v>0.308</v>
      </c>
    </row>
    <row r="37" spans="1:10" x14ac:dyDescent="0.2">
      <c r="I37">
        <v>49.9</v>
      </c>
      <c r="J37">
        <v>0.32800000000000001</v>
      </c>
    </row>
    <row r="38" spans="1:10" x14ac:dyDescent="0.2">
      <c r="I38">
        <v>46.2</v>
      </c>
      <c r="J38">
        <v>0.307</v>
      </c>
    </row>
    <row r="39" spans="1:10" x14ac:dyDescent="0.2">
      <c r="I39">
        <v>48.8</v>
      </c>
      <c r="J39">
        <v>0.28799999999999998</v>
      </c>
    </row>
    <row r="40" spans="1:10" x14ac:dyDescent="0.2">
      <c r="I40">
        <v>49.6</v>
      </c>
      <c r="J40">
        <v>0.29099999999999998</v>
      </c>
    </row>
    <row r="41" spans="1:10" x14ac:dyDescent="0.2">
      <c r="I41">
        <v>48.9</v>
      </c>
      <c r="J41">
        <v>0.30499999999999999</v>
      </c>
    </row>
    <row r="42" spans="1:10" x14ac:dyDescent="0.2">
      <c r="I42" s="6">
        <f>AVERAGE(I33:I41)</f>
        <v>51.044444444444444</v>
      </c>
      <c r="J42" s="6">
        <f>AVERAGE(J33:J41)</f>
        <v>0.30333333333333334</v>
      </c>
    </row>
    <row r="44" spans="1:10" x14ac:dyDescent="0.2">
      <c r="A44">
        <v>15</v>
      </c>
      <c r="B44">
        <v>20</v>
      </c>
      <c r="C44">
        <v>2000</v>
      </c>
      <c r="D44">
        <v>9.3000000000000007</v>
      </c>
      <c r="E44">
        <v>111</v>
      </c>
      <c r="F44">
        <v>2934.4</v>
      </c>
      <c r="G44">
        <f>F44/42833</f>
        <v>6.8507926131720867E-2</v>
      </c>
      <c r="H44">
        <f t="shared" ref="H44:H46" si="8">(7.5-G44*15)/7.5</f>
        <v>0.86298414773655829</v>
      </c>
      <c r="I44">
        <v>69.5</v>
      </c>
      <c r="J44">
        <v>0.26</v>
      </c>
    </row>
    <row r="45" spans="1:10" x14ac:dyDescent="0.2">
      <c r="E45">
        <v>121</v>
      </c>
      <c r="F45">
        <v>3065.1</v>
      </c>
      <c r="G45">
        <f t="shared" ref="G45:G46" si="9">F45/42833</f>
        <v>7.1559311745616694E-2</v>
      </c>
      <c r="H45">
        <f t="shared" si="8"/>
        <v>0.85688137650876661</v>
      </c>
      <c r="I45">
        <v>67.099999999999994</v>
      </c>
      <c r="J45">
        <v>0.251</v>
      </c>
    </row>
    <row r="46" spans="1:10" x14ac:dyDescent="0.2">
      <c r="E46">
        <v>56</v>
      </c>
      <c r="F46">
        <v>2963.2</v>
      </c>
      <c r="G46">
        <f t="shared" si="9"/>
        <v>6.9180304905096537E-2</v>
      </c>
      <c r="H46">
        <f t="shared" si="8"/>
        <v>0.86163939018980684</v>
      </c>
      <c r="I46">
        <v>66.5</v>
      </c>
      <c r="J46">
        <v>0.28299999999999997</v>
      </c>
    </row>
    <row r="47" spans="1:10" x14ac:dyDescent="0.2">
      <c r="E47" s="6">
        <f>AVERAGE(E44:E46)</f>
        <v>96</v>
      </c>
      <c r="F47" s="6">
        <f t="shared" ref="F47" si="10">AVERAGE(F44:F46)</f>
        <v>2987.5666666666671</v>
      </c>
      <c r="G47" s="6">
        <f t="shared" ref="G47" si="11">AVERAGE(G44:G46)</f>
        <v>6.9749180927478019E-2</v>
      </c>
      <c r="H47" s="6">
        <f t="shared" ref="H47" si="12">AVERAGE(H41:H46)</f>
        <v>0.86050163814504399</v>
      </c>
      <c r="I47">
        <v>62.2</v>
      </c>
      <c r="J47">
        <v>0.21</v>
      </c>
    </row>
    <row r="48" spans="1:10" x14ac:dyDescent="0.2">
      <c r="I48">
        <v>68.3</v>
      </c>
      <c r="J48">
        <v>0.13</v>
      </c>
    </row>
    <row r="49" spans="1:10" x14ac:dyDescent="0.2">
      <c r="I49">
        <v>68.3</v>
      </c>
      <c r="J49">
        <v>0.11600000000000001</v>
      </c>
    </row>
    <row r="50" spans="1:10" x14ac:dyDescent="0.2">
      <c r="I50" s="6">
        <f>AVERAGE(I44:I49)</f>
        <v>66.983333333333334</v>
      </c>
      <c r="J50" s="6">
        <f>AVERAGE(J44:J49)</f>
        <v>0.20833333333333334</v>
      </c>
    </row>
    <row r="52" spans="1:10" x14ac:dyDescent="0.2">
      <c r="A52">
        <v>15</v>
      </c>
      <c r="B52">
        <v>20</v>
      </c>
      <c r="C52">
        <v>3000</v>
      </c>
      <c r="D52">
        <v>10</v>
      </c>
      <c r="E52">
        <v>18</v>
      </c>
      <c r="F52">
        <v>2982.3</v>
      </c>
      <c r="G52">
        <f>F52/42833</f>
        <v>6.9626222772161656E-2</v>
      </c>
      <c r="H52">
        <f t="shared" ref="H52:H54" si="13">(7.5-G52*15)/7.5</f>
        <v>0.86074755445567663</v>
      </c>
      <c r="I52">
        <v>78.3</v>
      </c>
      <c r="J52">
        <v>0.314</v>
      </c>
    </row>
    <row r="53" spans="1:10" x14ac:dyDescent="0.2">
      <c r="E53">
        <v>79</v>
      </c>
      <c r="F53">
        <v>3060.1</v>
      </c>
      <c r="G53">
        <f t="shared" ref="G53:G54" si="14">F53/42833</f>
        <v>7.1442579319683425E-2</v>
      </c>
      <c r="H53">
        <f t="shared" si="13"/>
        <v>0.85711484136063321</v>
      </c>
      <c r="I53">
        <v>68.099999999999994</v>
      </c>
      <c r="J53">
        <v>0.29799999999999999</v>
      </c>
    </row>
    <row r="54" spans="1:10" x14ac:dyDescent="0.2">
      <c r="E54">
        <v>11</v>
      </c>
      <c r="F54">
        <v>3141.8</v>
      </c>
      <c r="G54">
        <f t="shared" si="14"/>
        <v>7.3349987159433153E-2</v>
      </c>
      <c r="H54">
        <f t="shared" si="13"/>
        <v>0.85330002568113372</v>
      </c>
      <c r="I54">
        <v>64.400000000000006</v>
      </c>
      <c r="J54">
        <v>0.29099999999999998</v>
      </c>
    </row>
    <row r="55" spans="1:10" x14ac:dyDescent="0.2">
      <c r="E55" s="6">
        <f>AVERAGE(E52:E54)</f>
        <v>36</v>
      </c>
      <c r="F55" s="6">
        <f t="shared" ref="F55" si="15">AVERAGE(F52:F54)</f>
        <v>3061.4</v>
      </c>
      <c r="G55" s="6">
        <f t="shared" ref="G55" si="16">AVERAGE(G52:G54)</f>
        <v>7.1472929750426073E-2</v>
      </c>
      <c r="H55" s="6">
        <f t="shared" ref="H55" si="17">AVERAGE(H49:H54)</f>
        <v>0.85705414049914774</v>
      </c>
      <c r="I55">
        <v>80.3</v>
      </c>
      <c r="J55">
        <v>0.14199999999999999</v>
      </c>
    </row>
    <row r="56" spans="1:10" x14ac:dyDescent="0.2">
      <c r="I56">
        <v>65.5</v>
      </c>
      <c r="J56">
        <v>0.27900000000000003</v>
      </c>
    </row>
    <row r="57" spans="1:10" x14ac:dyDescent="0.2">
      <c r="I57">
        <v>72.099999999999994</v>
      </c>
      <c r="J57">
        <v>0.21</v>
      </c>
    </row>
    <row r="58" spans="1:10" x14ac:dyDescent="0.2">
      <c r="I58" s="6">
        <f>AVERAGE(I52:I57)</f>
        <v>71.449999999999989</v>
      </c>
      <c r="J58" s="6">
        <f>AVERAGE(J52:J57)</f>
        <v>0.25566666666666665</v>
      </c>
    </row>
    <row r="60" spans="1:10" x14ac:dyDescent="0.2">
      <c r="A60">
        <v>5</v>
      </c>
      <c r="B60">
        <v>4</v>
      </c>
      <c r="C60">
        <v>4000</v>
      </c>
      <c r="D60">
        <v>2.7</v>
      </c>
      <c r="E60">
        <v>9</v>
      </c>
      <c r="F60">
        <v>3090.8</v>
      </c>
      <c r="G60">
        <f>F60/42833</f>
        <v>7.2159316414913743E-2</v>
      </c>
      <c r="H60">
        <f t="shared" ref="H60:H62" si="18">(7.5-G60*15)/7.5</f>
        <v>0.85568136717017251</v>
      </c>
      <c r="I60">
        <v>140.4</v>
      </c>
      <c r="J60">
        <v>0.28000000000000003</v>
      </c>
    </row>
    <row r="61" spans="1:10" x14ac:dyDescent="0.2">
      <c r="E61">
        <v>45</v>
      </c>
      <c r="F61">
        <v>2970.5</v>
      </c>
      <c r="G61">
        <f t="shared" ref="G61:G62" si="19">F61/42833</f>
        <v>6.9350734246959117E-2</v>
      </c>
      <c r="H61">
        <f t="shared" si="18"/>
        <v>0.86129853150608171</v>
      </c>
      <c r="I61">
        <v>132.4</v>
      </c>
      <c r="J61">
        <v>0.309</v>
      </c>
    </row>
    <row r="62" spans="1:10" x14ac:dyDescent="0.2">
      <c r="E62">
        <v>21</v>
      </c>
      <c r="F62">
        <v>3052.8</v>
      </c>
      <c r="G62">
        <f t="shared" si="19"/>
        <v>7.1272149977820845E-2</v>
      </c>
      <c r="H62">
        <f t="shared" si="18"/>
        <v>0.85745570004435834</v>
      </c>
      <c r="I62">
        <v>124.2</v>
      </c>
      <c r="J62">
        <v>0.32700000000000001</v>
      </c>
    </row>
    <row r="63" spans="1:10" x14ac:dyDescent="0.2">
      <c r="E63" s="6">
        <f>AVERAGE(E60:E62)</f>
        <v>25</v>
      </c>
      <c r="F63" s="6">
        <f t="shared" ref="F63" si="20">AVERAGE(F60:F62)</f>
        <v>3038.0333333333333</v>
      </c>
      <c r="G63" s="6">
        <f t="shared" ref="G63" si="21">AVERAGE(G60:G62)</f>
        <v>7.092740021323124E-2</v>
      </c>
      <c r="H63" s="6">
        <f t="shared" ref="H63" si="22">AVERAGE(H57:H62)</f>
        <v>0.85814519957353752</v>
      </c>
      <c r="I63" s="6">
        <f>AVERAGE(I60:I62)</f>
        <v>132.33333333333334</v>
      </c>
      <c r="J63" s="6">
        <f>AVERAGE(J60:J62)</f>
        <v>0.30533333333333329</v>
      </c>
    </row>
    <row r="65" spans="1:10" x14ac:dyDescent="0.2">
      <c r="A65">
        <v>15</v>
      </c>
      <c r="B65">
        <v>5</v>
      </c>
      <c r="C65">
        <v>4000</v>
      </c>
      <c r="D65">
        <v>3.5</v>
      </c>
      <c r="E65">
        <v>27</v>
      </c>
      <c r="F65">
        <v>2860.5</v>
      </c>
      <c r="G65">
        <f>F65/42833</f>
        <v>6.6782620876427057E-2</v>
      </c>
      <c r="H65">
        <f t="shared" ref="H65:H66" si="23">(7.5-G65*15)/7.5</f>
        <v>0.866434758247146</v>
      </c>
      <c r="I65">
        <v>43.1</v>
      </c>
      <c r="J65">
        <v>0.33700000000000002</v>
      </c>
    </row>
    <row r="66" spans="1:10" x14ac:dyDescent="0.2">
      <c r="E66">
        <v>56</v>
      </c>
      <c r="F66">
        <v>2784.9</v>
      </c>
      <c r="G66">
        <f>F66/42833</f>
        <v>6.5017626596315922E-2</v>
      </c>
      <c r="H66">
        <f t="shared" si="23"/>
        <v>0.86996474680736813</v>
      </c>
      <c r="I66">
        <v>46.6</v>
      </c>
      <c r="J66">
        <v>0.313</v>
      </c>
    </row>
    <row r="67" spans="1:10" x14ac:dyDescent="0.2">
      <c r="E67" s="6">
        <f>AVERAGE(E64:E66)</f>
        <v>41.5</v>
      </c>
      <c r="F67" s="6">
        <f t="shared" ref="F67:G67" si="24">AVERAGE(F64:F66)</f>
        <v>2822.7</v>
      </c>
      <c r="G67" s="6">
        <f t="shared" si="24"/>
        <v>6.5900123736371496E-2</v>
      </c>
      <c r="H67" s="6">
        <f t="shared" ref="H67" si="25">AVERAGE(H61:H66)</f>
        <v>0.86265978723569836</v>
      </c>
      <c r="I67">
        <v>44.3</v>
      </c>
      <c r="J67">
        <v>0.28599999999999998</v>
      </c>
    </row>
    <row r="68" spans="1:10" x14ac:dyDescent="0.2">
      <c r="I68">
        <v>42.9</v>
      </c>
      <c r="J68">
        <v>0.28599999999999998</v>
      </c>
    </row>
    <row r="69" spans="1:10" x14ac:dyDescent="0.2">
      <c r="I69">
        <v>39.1</v>
      </c>
      <c r="J69">
        <v>0.33100000000000002</v>
      </c>
    </row>
    <row r="70" spans="1:10" x14ac:dyDescent="0.2">
      <c r="I70">
        <v>38.200000000000003</v>
      </c>
      <c r="J70">
        <v>0.32400000000000001</v>
      </c>
    </row>
    <row r="71" spans="1:10" x14ac:dyDescent="0.2">
      <c r="I71" s="6">
        <f>AVERAGE(I65:I70)</f>
        <v>42.366666666666667</v>
      </c>
      <c r="J71" s="6">
        <f>AVERAGE(J65:J70)</f>
        <v>0.31283333333333335</v>
      </c>
    </row>
    <row r="73" spans="1:10" x14ac:dyDescent="0.2">
      <c r="A73">
        <v>15</v>
      </c>
      <c r="B73">
        <v>10</v>
      </c>
      <c r="C73">
        <v>4000</v>
      </c>
      <c r="D73">
        <v>6.5</v>
      </c>
      <c r="E73">
        <v>43</v>
      </c>
      <c r="F73">
        <v>3267.7</v>
      </c>
      <c r="G73">
        <f>F73/42833</f>
        <v>7.628930964443302E-2</v>
      </c>
      <c r="H73">
        <f t="shared" ref="H73" si="26">(7.5-G73*15)/7.5</f>
        <v>0.84742138071113404</v>
      </c>
      <c r="I73">
        <v>37.299999999999997</v>
      </c>
      <c r="J73">
        <v>0.28699999999999998</v>
      </c>
    </row>
    <row r="74" spans="1:10" x14ac:dyDescent="0.2">
      <c r="E74">
        <v>18</v>
      </c>
      <c r="F74">
        <v>3276.4</v>
      </c>
      <c r="G74">
        <f t="shared" ref="G74:G75" si="27">F74/42833</f>
        <v>7.6492424065556938E-2</v>
      </c>
      <c r="H74">
        <f t="shared" ref="H74:H75" si="28">(7.5-G74*15)/7.5</f>
        <v>0.8470151518688861</v>
      </c>
      <c r="I74">
        <v>35.4</v>
      </c>
      <c r="J74">
        <v>0.34699999999999998</v>
      </c>
    </row>
    <row r="75" spans="1:10" x14ac:dyDescent="0.2">
      <c r="E75">
        <v>89</v>
      </c>
      <c r="F75">
        <v>2655.6</v>
      </c>
      <c r="G75">
        <f t="shared" si="27"/>
        <v>6.1998926061681413E-2</v>
      </c>
      <c r="H75">
        <f t="shared" si="28"/>
        <v>0.87600214787663711</v>
      </c>
      <c r="I75">
        <v>33.700000000000003</v>
      </c>
      <c r="J75">
        <v>0.33600000000000002</v>
      </c>
    </row>
    <row r="76" spans="1:10" x14ac:dyDescent="0.2">
      <c r="E76" s="6">
        <f>AVERAGE(E73:E75)</f>
        <v>50</v>
      </c>
      <c r="F76" s="6">
        <f t="shared" ref="F76:G76" si="29">AVERAGE(F73:F75)</f>
        <v>3066.5666666666671</v>
      </c>
      <c r="G76" s="6">
        <f t="shared" si="29"/>
        <v>7.1593553257223788E-2</v>
      </c>
      <c r="H76" s="6">
        <f t="shared" ref="H76" si="30">AVERAGE(H70:H75)</f>
        <v>0.85681289348555245</v>
      </c>
      <c r="I76">
        <v>43.3</v>
      </c>
      <c r="J76">
        <v>0.32200000000000001</v>
      </c>
    </row>
    <row r="77" spans="1:10" x14ac:dyDescent="0.2">
      <c r="I77">
        <v>42.5</v>
      </c>
      <c r="J77">
        <v>0.28699999999999998</v>
      </c>
    </row>
    <row r="78" spans="1:10" x14ac:dyDescent="0.2">
      <c r="I78">
        <v>42.7</v>
      </c>
      <c r="J78">
        <v>0.27800000000000002</v>
      </c>
    </row>
    <row r="79" spans="1:10" x14ac:dyDescent="0.2">
      <c r="I79">
        <v>45.5</v>
      </c>
      <c r="J79">
        <v>0.307</v>
      </c>
    </row>
    <row r="80" spans="1:10" x14ac:dyDescent="0.2">
      <c r="I80">
        <v>46.6</v>
      </c>
      <c r="J80">
        <v>0.315</v>
      </c>
    </row>
    <row r="81" spans="1:10" x14ac:dyDescent="0.2">
      <c r="I81">
        <v>47.8</v>
      </c>
      <c r="J81">
        <v>0.26700000000000002</v>
      </c>
    </row>
    <row r="82" spans="1:10" x14ac:dyDescent="0.2">
      <c r="I82" s="6">
        <f>AVERAGE(I73:I81)</f>
        <v>41.644444444444446</v>
      </c>
      <c r="J82" s="6">
        <f>AVERAGE(J73:J81)</f>
        <v>0.30511111111111111</v>
      </c>
    </row>
    <row r="84" spans="1:10" x14ac:dyDescent="0.2">
      <c r="A84">
        <v>15</v>
      </c>
      <c r="B84">
        <v>15</v>
      </c>
      <c r="C84">
        <v>4000</v>
      </c>
      <c r="D84">
        <v>8.6</v>
      </c>
      <c r="E84">
        <v>104</v>
      </c>
      <c r="F84">
        <v>3347.6</v>
      </c>
      <c r="G84">
        <f>F84/42833</f>
        <v>7.8154693810846776E-2</v>
      </c>
      <c r="H84">
        <f t="shared" ref="H84" si="31">(7.5-G84*15)/7.5</f>
        <v>0.84369061237830645</v>
      </c>
      <c r="I84" s="7">
        <v>59.6</v>
      </c>
      <c r="J84" s="7">
        <v>0.13100000000000001</v>
      </c>
    </row>
    <row r="85" spans="1:10" x14ac:dyDescent="0.2">
      <c r="E85">
        <v>9</v>
      </c>
      <c r="F85">
        <v>3263.4</v>
      </c>
      <c r="G85">
        <f t="shared" ref="G85:G86" si="32">F85/42833</f>
        <v>7.6188919758130413E-2</v>
      </c>
      <c r="H85">
        <f t="shared" ref="H85:H86" si="33">(7.5-G85*15)/7.5</f>
        <v>0.84762216048373917</v>
      </c>
      <c r="I85" s="7">
        <v>57.7</v>
      </c>
      <c r="J85" s="7">
        <v>0.23300000000000001</v>
      </c>
    </row>
    <row r="86" spans="1:10" x14ac:dyDescent="0.2">
      <c r="E86">
        <v>11</v>
      </c>
      <c r="F86">
        <v>3314.5</v>
      </c>
      <c r="G86">
        <f t="shared" si="32"/>
        <v>7.7381925151168485E-2</v>
      </c>
      <c r="H86">
        <f t="shared" si="33"/>
        <v>0.84523614969766314</v>
      </c>
      <c r="I86" s="7">
        <v>63.1</v>
      </c>
      <c r="J86" s="7">
        <v>0.17100000000000001</v>
      </c>
    </row>
    <row r="87" spans="1:10" x14ac:dyDescent="0.2">
      <c r="E87" s="6">
        <f>AVERAGE(E84:E86)</f>
        <v>41.333333333333336</v>
      </c>
      <c r="F87" s="6">
        <f t="shared" ref="F87:G87" si="34">AVERAGE(F84:F86)</f>
        <v>3308.5</v>
      </c>
      <c r="G87" s="6">
        <f t="shared" si="34"/>
        <v>7.7241846240048553E-2</v>
      </c>
      <c r="H87" s="6">
        <f t="shared" ref="H87" si="35">AVERAGE(H81:H86)</f>
        <v>0.84551630751990292</v>
      </c>
      <c r="I87" s="7">
        <v>63.5</v>
      </c>
      <c r="J87" s="7">
        <v>0.16200000000000001</v>
      </c>
    </row>
    <row r="88" spans="1:10" x14ac:dyDescent="0.2">
      <c r="I88" s="7">
        <v>63</v>
      </c>
      <c r="J88" s="7">
        <v>0.14499999999999999</v>
      </c>
    </row>
    <row r="89" spans="1:10" x14ac:dyDescent="0.2">
      <c r="I89" s="7">
        <v>64.900000000000006</v>
      </c>
      <c r="J89" s="7">
        <v>0.252</v>
      </c>
    </row>
    <row r="90" spans="1:10" x14ac:dyDescent="0.2">
      <c r="I90" s="7">
        <v>70.5</v>
      </c>
      <c r="J90" s="7">
        <v>0.22800000000000001</v>
      </c>
    </row>
    <row r="91" spans="1:10" x14ac:dyDescent="0.2">
      <c r="I91" s="7">
        <v>68.8</v>
      </c>
      <c r="J91" s="7">
        <v>0.221</v>
      </c>
    </row>
    <row r="92" spans="1:10" x14ac:dyDescent="0.2">
      <c r="I92" s="6">
        <f>AVERAGE(I84:I91)</f>
        <v>63.887499999999996</v>
      </c>
      <c r="J92" s="6">
        <f>AVERAGE(J84:J91)</f>
        <v>0.19287500000000002</v>
      </c>
    </row>
    <row r="95" spans="1:10" x14ac:dyDescent="0.2">
      <c r="A95">
        <v>15</v>
      </c>
      <c r="B95">
        <v>30</v>
      </c>
      <c r="C95">
        <v>4000</v>
      </c>
      <c r="D95">
        <v>14.6</v>
      </c>
      <c r="E95">
        <v>45</v>
      </c>
      <c r="F95">
        <v>2999.5</v>
      </c>
      <c r="G95">
        <f>F95/42833</f>
        <v>7.0027782317372125E-2</v>
      </c>
      <c r="H95">
        <f t="shared" ref="H95" si="36">(7.5-G95*15)/7.5</f>
        <v>0.85994443536525578</v>
      </c>
      <c r="I95" t="s">
        <v>19</v>
      </c>
    </row>
    <row r="96" spans="1:10" x14ac:dyDescent="0.2">
      <c r="E96">
        <v>67</v>
      </c>
      <c r="F96">
        <v>3075.9</v>
      </c>
      <c r="G96">
        <f t="shared" ref="G96:G97" si="37">F96/42833</f>
        <v>7.181145378563257E-2</v>
      </c>
      <c r="H96">
        <f t="shared" ref="H96:H97" si="38">(7.5-G96*15)/7.5</f>
        <v>0.85637709242873483</v>
      </c>
    </row>
    <row r="97" spans="1:10" x14ac:dyDescent="0.2">
      <c r="E97">
        <v>13</v>
      </c>
      <c r="F97">
        <v>3152.8</v>
      </c>
      <c r="G97">
        <f t="shared" si="37"/>
        <v>7.3606798496486353E-2</v>
      </c>
      <c r="H97">
        <f t="shared" si="38"/>
        <v>0.85278640300702724</v>
      </c>
    </row>
    <row r="98" spans="1:10" x14ac:dyDescent="0.2">
      <c r="E98" s="6">
        <f>AVERAGE(E95:E97)</f>
        <v>41.666666666666664</v>
      </c>
      <c r="F98" s="6">
        <f t="shared" ref="F98:G98" si="39">AVERAGE(F95:F97)</f>
        <v>3076.0666666666671</v>
      </c>
      <c r="G98" s="6">
        <f t="shared" si="39"/>
        <v>7.1815344866497016E-2</v>
      </c>
      <c r="H98" s="6">
        <f t="shared" ref="H98" si="40">AVERAGE(H92:H97)</f>
        <v>0.85636931026700591</v>
      </c>
    </row>
    <row r="103" spans="1:10" x14ac:dyDescent="0.2">
      <c r="A103">
        <v>5</v>
      </c>
      <c r="B103">
        <v>5</v>
      </c>
      <c r="C103">
        <v>1000</v>
      </c>
      <c r="D103">
        <v>1.5</v>
      </c>
      <c r="E103">
        <v>45</v>
      </c>
      <c r="F103">
        <v>3378.3</v>
      </c>
      <c r="G103">
        <f>F103/42833</f>
        <v>7.8871430906077095E-2</v>
      </c>
      <c r="H103">
        <f t="shared" ref="H103" si="41">(7.5-G103*15)/7.5</f>
        <v>0.84225713818784576</v>
      </c>
      <c r="I103">
        <v>80.2</v>
      </c>
      <c r="J103">
        <v>0.32500000000000001</v>
      </c>
    </row>
    <row r="104" spans="1:10" x14ac:dyDescent="0.2">
      <c r="E104">
        <v>89</v>
      </c>
      <c r="F104">
        <v>3363.5</v>
      </c>
      <c r="G104">
        <f t="shared" ref="G104:G105" si="42">F104/42833</f>
        <v>7.8525902925314597E-2</v>
      </c>
      <c r="H104">
        <f t="shared" ref="H104:H105" si="43">(7.5-G104*15)/7.5</f>
        <v>0.84294819414937072</v>
      </c>
      <c r="I104">
        <v>81.5</v>
      </c>
      <c r="J104">
        <v>0.308</v>
      </c>
    </row>
    <row r="105" spans="1:10" x14ac:dyDescent="0.2">
      <c r="E105">
        <v>7</v>
      </c>
      <c r="F105">
        <v>3225.3</v>
      </c>
      <c r="G105">
        <f t="shared" si="42"/>
        <v>7.5299418672518853E-2</v>
      </c>
      <c r="H105">
        <f t="shared" si="43"/>
        <v>0.84940116265496224</v>
      </c>
      <c r="I105">
        <v>79.3</v>
      </c>
      <c r="J105">
        <v>0.315</v>
      </c>
    </row>
    <row r="106" spans="1:10" x14ac:dyDescent="0.2">
      <c r="E106" s="6">
        <f>AVERAGE(E103:E105)</f>
        <v>47</v>
      </c>
      <c r="F106" s="6">
        <f t="shared" ref="F106:G106" si="44">AVERAGE(F103:F105)</f>
        <v>3322.3666666666668</v>
      </c>
      <c r="G106" s="6">
        <f t="shared" si="44"/>
        <v>7.7565584167970186E-2</v>
      </c>
      <c r="H106" s="6">
        <f t="shared" ref="H106" si="45">AVERAGE(H100:H105)</f>
        <v>0.84486883166405968</v>
      </c>
      <c r="I106">
        <v>52.9</v>
      </c>
      <c r="J106">
        <v>0.36799999999999999</v>
      </c>
    </row>
    <row r="107" spans="1:10" x14ac:dyDescent="0.2">
      <c r="H107">
        <f>STDEV(H103:H105)</f>
        <v>3.9402928500065016E-3</v>
      </c>
      <c r="I107">
        <v>51.7</v>
      </c>
      <c r="J107">
        <v>0.35</v>
      </c>
    </row>
    <row r="108" spans="1:10" x14ac:dyDescent="0.2">
      <c r="I108">
        <v>50.3</v>
      </c>
      <c r="J108">
        <v>0.38600000000000001</v>
      </c>
    </row>
    <row r="109" spans="1:10" x14ac:dyDescent="0.2">
      <c r="I109" s="6">
        <f>AVERAGE(I103:I108)</f>
        <v>65.983333333333334</v>
      </c>
      <c r="J109" s="6">
        <f>AVERAGE(J103:J108)</f>
        <v>0.34200000000000003</v>
      </c>
    </row>
    <row r="111" spans="1:10" x14ac:dyDescent="0.2">
      <c r="D111" t="s">
        <v>20</v>
      </c>
      <c r="E111">
        <v>73</v>
      </c>
    </row>
    <row r="112" spans="1:10" x14ac:dyDescent="0.2">
      <c r="E112">
        <v>81</v>
      </c>
    </row>
    <row r="113" spans="5:5" x14ac:dyDescent="0.2">
      <c r="E113">
        <v>31</v>
      </c>
    </row>
    <row r="114" spans="5:5" x14ac:dyDescent="0.2">
      <c r="E114" s="6">
        <f>AVERAGE(E111:E113)</f>
        <v>61.666666666666664</v>
      </c>
    </row>
    <row r="115" spans="5:5" x14ac:dyDescent="0.2">
      <c r="E115">
        <f>STDEV(E111:E113)</f>
        <v>26.857649437978242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E574E-DFCC-3343-9D8E-CBF3112C84F7}">
  <dimension ref="A1:J63"/>
  <sheetViews>
    <sheetView topLeftCell="A41" workbookViewId="0">
      <selection activeCell="C14" sqref="C14"/>
    </sheetView>
  </sheetViews>
  <sheetFormatPr baseColWidth="10" defaultRowHeight="16" x14ac:dyDescent="0.2"/>
  <cols>
    <col min="1" max="1" width="20" customWidth="1"/>
    <col min="4" max="4" width="13.83203125" customWidth="1"/>
    <col min="5" max="5" width="20.33203125" customWidth="1"/>
    <col min="6" max="6" width="13.5" customWidth="1"/>
    <col min="7" max="7" width="13.6640625" customWidth="1"/>
    <col min="9" max="9" width="17.1640625" customWidth="1"/>
    <col min="10" max="10" width="14.6640625" customWidth="1"/>
  </cols>
  <sheetData>
    <row r="1" spans="1:10" x14ac:dyDescent="0.2">
      <c r="A1" s="4" t="s">
        <v>5</v>
      </c>
      <c r="B1" s="4"/>
    </row>
    <row r="2" spans="1:10" x14ac:dyDescent="0.2">
      <c r="A2" s="4" t="s">
        <v>22</v>
      </c>
      <c r="B2" s="4"/>
    </row>
    <row r="3" spans="1:10" x14ac:dyDescent="0.2">
      <c r="A3" s="4" t="s">
        <v>13</v>
      </c>
      <c r="B3" s="8">
        <v>86.2</v>
      </c>
      <c r="C3" s="8">
        <v>93.2</v>
      </c>
      <c r="D3" s="8">
        <v>90.1</v>
      </c>
      <c r="E3" s="8">
        <v>91.7</v>
      </c>
      <c r="F3" s="8">
        <v>93.4</v>
      </c>
      <c r="G3" s="8">
        <v>96.6</v>
      </c>
      <c r="H3" s="8">
        <v>96.1</v>
      </c>
      <c r="I3" s="8">
        <v>101</v>
      </c>
      <c r="J3" s="8">
        <v>99.3</v>
      </c>
    </row>
    <row r="4" spans="1:10" x14ac:dyDescent="0.2">
      <c r="A4" s="4" t="s">
        <v>14</v>
      </c>
      <c r="B4" s="8">
        <v>0.23400000000000001</v>
      </c>
      <c r="C4" s="8">
        <v>0.192</v>
      </c>
      <c r="D4" s="8">
        <v>0.19400000000000001</v>
      </c>
      <c r="E4" s="8">
        <v>0.17599999999999999</v>
      </c>
      <c r="F4" s="8">
        <v>0.19900000000000001</v>
      </c>
      <c r="G4" s="8">
        <v>0.159</v>
      </c>
      <c r="H4" s="8">
        <v>0.182</v>
      </c>
      <c r="I4" s="8">
        <v>0.193</v>
      </c>
      <c r="J4" s="8">
        <v>0.16900000000000001</v>
      </c>
    </row>
    <row r="7" spans="1:10" x14ac:dyDescent="0.2">
      <c r="A7" t="s">
        <v>7</v>
      </c>
      <c r="B7" t="s">
        <v>8</v>
      </c>
      <c r="C7" t="s">
        <v>9</v>
      </c>
      <c r="D7" t="s">
        <v>10</v>
      </c>
      <c r="E7" t="s">
        <v>11</v>
      </c>
      <c r="F7" t="s">
        <v>18</v>
      </c>
      <c r="G7" t="s">
        <v>16</v>
      </c>
      <c r="H7" t="s">
        <v>17</v>
      </c>
      <c r="I7" t="s">
        <v>12</v>
      </c>
      <c r="J7" t="s">
        <v>15</v>
      </c>
    </row>
    <row r="8" spans="1:10" x14ac:dyDescent="0.2">
      <c r="A8">
        <v>15</v>
      </c>
      <c r="B8">
        <v>20</v>
      </c>
      <c r="C8">
        <v>4000</v>
      </c>
      <c r="D8">
        <v>14.6</v>
      </c>
      <c r="E8">
        <v>20</v>
      </c>
      <c r="F8">
        <v>0</v>
      </c>
      <c r="G8">
        <v>0</v>
      </c>
      <c r="H8">
        <v>100</v>
      </c>
      <c r="I8">
        <v>123.6</v>
      </c>
      <c r="J8">
        <v>0.21099999999999999</v>
      </c>
    </row>
    <row r="9" spans="1:10" x14ac:dyDescent="0.2">
      <c r="E9">
        <v>81</v>
      </c>
      <c r="I9">
        <v>124.8</v>
      </c>
      <c r="J9">
        <v>0.253</v>
      </c>
    </row>
    <row r="10" spans="1:10" x14ac:dyDescent="0.2">
      <c r="E10">
        <v>12</v>
      </c>
      <c r="I10">
        <v>130.6</v>
      </c>
      <c r="J10">
        <v>0.27700000000000002</v>
      </c>
    </row>
    <row r="11" spans="1:10" x14ac:dyDescent="0.2">
      <c r="I11">
        <v>131.80000000000001</v>
      </c>
      <c r="J11">
        <v>0.33100000000000002</v>
      </c>
    </row>
    <row r="12" spans="1:10" x14ac:dyDescent="0.2">
      <c r="I12">
        <v>126.6</v>
      </c>
      <c r="J12">
        <v>0.41199999999999998</v>
      </c>
    </row>
    <row r="13" spans="1:10" x14ac:dyDescent="0.2">
      <c r="I13">
        <v>149.69999999999999</v>
      </c>
      <c r="J13">
        <v>0.317</v>
      </c>
    </row>
    <row r="14" spans="1:10" x14ac:dyDescent="0.2">
      <c r="I14">
        <v>138.19999999999999</v>
      </c>
      <c r="J14">
        <v>0.35499999999999998</v>
      </c>
    </row>
    <row r="15" spans="1:10" x14ac:dyDescent="0.2">
      <c r="I15">
        <v>148.69999999999999</v>
      </c>
      <c r="J15">
        <v>0.32</v>
      </c>
    </row>
    <row r="16" spans="1:10" x14ac:dyDescent="0.2">
      <c r="I16">
        <v>154</v>
      </c>
      <c r="J16">
        <v>0.32900000000000001</v>
      </c>
    </row>
    <row r="17" spans="1:10" x14ac:dyDescent="0.2">
      <c r="I17" s="6">
        <f>AVERAGE(I8:I16)</f>
        <v>136.44444444444446</v>
      </c>
      <c r="J17" s="6">
        <f>AVERAGE(J8:J16)</f>
        <v>0.31166666666666665</v>
      </c>
    </row>
    <row r="18" spans="1:10" x14ac:dyDescent="0.2">
      <c r="I18" s="6">
        <f>STDEV(I8:I16)</f>
        <v>11.674770994660998</v>
      </c>
      <c r="J18" s="6">
        <f>STDEV(J8:J16)</f>
        <v>5.8623800627390615E-2</v>
      </c>
    </row>
    <row r="20" spans="1:10" x14ac:dyDescent="0.2">
      <c r="A20">
        <v>5</v>
      </c>
      <c r="B20">
        <v>5</v>
      </c>
      <c r="C20">
        <v>1000</v>
      </c>
      <c r="D20">
        <v>1.5</v>
      </c>
      <c r="E20">
        <v>25</v>
      </c>
      <c r="F20">
        <v>0</v>
      </c>
      <c r="G20">
        <v>0</v>
      </c>
      <c r="H20">
        <v>100</v>
      </c>
      <c r="I20">
        <v>96.1</v>
      </c>
      <c r="J20">
        <v>0.18099999999999999</v>
      </c>
    </row>
    <row r="21" spans="1:10" x14ac:dyDescent="0.2">
      <c r="E21">
        <v>33</v>
      </c>
      <c r="I21">
        <v>92.2</v>
      </c>
      <c r="J21">
        <v>0.2</v>
      </c>
    </row>
    <row r="22" spans="1:10" x14ac:dyDescent="0.2">
      <c r="E22">
        <v>12</v>
      </c>
      <c r="I22">
        <v>93</v>
      </c>
      <c r="J22">
        <v>0.105</v>
      </c>
    </row>
    <row r="23" spans="1:10" x14ac:dyDescent="0.2">
      <c r="I23">
        <v>94</v>
      </c>
      <c r="J23">
        <v>0.16500000000000001</v>
      </c>
    </row>
    <row r="24" spans="1:10" x14ac:dyDescent="0.2">
      <c r="I24">
        <v>100.4</v>
      </c>
      <c r="J24">
        <v>0.14399999999999999</v>
      </c>
    </row>
    <row r="25" spans="1:10" x14ac:dyDescent="0.2">
      <c r="I25">
        <v>99.5</v>
      </c>
      <c r="J25">
        <v>0.17499999999999999</v>
      </c>
    </row>
    <row r="26" spans="1:10" x14ac:dyDescent="0.2">
      <c r="I26">
        <v>96.8</v>
      </c>
      <c r="J26">
        <v>0.128</v>
      </c>
    </row>
    <row r="27" spans="1:10" x14ac:dyDescent="0.2">
      <c r="I27">
        <v>101.3</v>
      </c>
      <c r="J27">
        <v>0.17399999999999999</v>
      </c>
    </row>
    <row r="28" spans="1:10" x14ac:dyDescent="0.2">
      <c r="I28">
        <v>103.8</v>
      </c>
      <c r="J28">
        <v>0.16700000000000001</v>
      </c>
    </row>
    <row r="29" spans="1:10" x14ac:dyDescent="0.2">
      <c r="I29" s="6">
        <f>AVERAGE(I20:I28)</f>
        <v>97.455555555555549</v>
      </c>
      <c r="J29" s="6">
        <f>AVERAGE(J20:J28)</f>
        <v>0.15988888888888886</v>
      </c>
    </row>
    <row r="30" spans="1:10" x14ac:dyDescent="0.2">
      <c r="I30" s="6">
        <f>STDEV(I20:I28)</f>
        <v>4.024335693972084</v>
      </c>
      <c r="J30" s="6">
        <f>STDEV(J20:J28)</f>
        <v>2.9242282932615212E-2</v>
      </c>
    </row>
    <row r="34" spans="1:10" x14ac:dyDescent="0.2">
      <c r="A34" s="4" t="s">
        <v>5</v>
      </c>
      <c r="B34" s="4"/>
    </row>
    <row r="35" spans="1:10" x14ac:dyDescent="0.2">
      <c r="A35" s="4" t="s">
        <v>21</v>
      </c>
      <c r="B35" s="4"/>
    </row>
    <row r="36" spans="1:10" x14ac:dyDescent="0.2">
      <c r="A36" s="4" t="s">
        <v>13</v>
      </c>
      <c r="B36" s="8">
        <v>43.5</v>
      </c>
      <c r="C36" s="8">
        <v>44.5</v>
      </c>
      <c r="D36" s="8">
        <v>48.2</v>
      </c>
      <c r="E36" s="8">
        <v>40.799999999999997</v>
      </c>
      <c r="F36" s="8">
        <v>40.5</v>
      </c>
      <c r="G36" s="8">
        <v>41.4</v>
      </c>
      <c r="H36" s="8">
        <v>37.6</v>
      </c>
      <c r="I36" s="8">
        <v>37.6</v>
      </c>
      <c r="J36" s="8">
        <v>37.4</v>
      </c>
    </row>
    <row r="37" spans="1:10" x14ac:dyDescent="0.2">
      <c r="A37" s="4" t="s">
        <v>14</v>
      </c>
      <c r="B37" s="8">
        <v>0.28899999999999998</v>
      </c>
      <c r="C37" s="8">
        <v>0.28299999999999997</v>
      </c>
      <c r="D37" s="8">
        <v>0.27700000000000002</v>
      </c>
      <c r="E37" s="8">
        <v>0.14899999999999999</v>
      </c>
      <c r="F37" s="8">
        <v>0.15</v>
      </c>
      <c r="G37" s="8">
        <v>0.20100000000000001</v>
      </c>
      <c r="H37" s="8">
        <v>0.23499999999999999</v>
      </c>
      <c r="I37" s="8">
        <v>0.23300000000000001</v>
      </c>
      <c r="J37" s="8">
        <v>0.219</v>
      </c>
    </row>
    <row r="40" spans="1:10" x14ac:dyDescent="0.2">
      <c r="A40" t="s">
        <v>7</v>
      </c>
      <c r="B40" t="s">
        <v>8</v>
      </c>
      <c r="C40" t="s">
        <v>9</v>
      </c>
      <c r="D40" t="s">
        <v>10</v>
      </c>
      <c r="E40" t="s">
        <v>11</v>
      </c>
      <c r="F40" t="s">
        <v>18</v>
      </c>
      <c r="G40" t="s">
        <v>16</v>
      </c>
      <c r="H40" t="s">
        <v>17</v>
      </c>
      <c r="I40" t="s">
        <v>12</v>
      </c>
      <c r="J40" t="s">
        <v>15</v>
      </c>
    </row>
    <row r="41" spans="1:10" x14ac:dyDescent="0.2">
      <c r="A41">
        <v>15</v>
      </c>
      <c r="B41">
        <v>20</v>
      </c>
      <c r="C41">
        <v>4000</v>
      </c>
      <c r="D41">
        <v>14.6</v>
      </c>
      <c r="E41">
        <v>12</v>
      </c>
      <c r="F41">
        <v>0</v>
      </c>
      <c r="G41">
        <v>0</v>
      </c>
      <c r="H41">
        <v>100</v>
      </c>
      <c r="I41">
        <v>46.8</v>
      </c>
      <c r="J41">
        <v>0.16900000000000001</v>
      </c>
    </row>
    <row r="42" spans="1:10" x14ac:dyDescent="0.2">
      <c r="E42">
        <v>59</v>
      </c>
      <c r="I42">
        <v>46</v>
      </c>
      <c r="J42">
        <v>0.22600000000000001</v>
      </c>
    </row>
    <row r="43" spans="1:10" x14ac:dyDescent="0.2">
      <c r="E43">
        <v>14</v>
      </c>
      <c r="I43">
        <v>48.3</v>
      </c>
      <c r="J43">
        <v>0.16500000000000001</v>
      </c>
    </row>
    <row r="44" spans="1:10" x14ac:dyDescent="0.2">
      <c r="I44">
        <v>46.1</v>
      </c>
      <c r="J44">
        <v>0.184</v>
      </c>
    </row>
    <row r="45" spans="1:10" x14ac:dyDescent="0.2">
      <c r="I45">
        <v>45</v>
      </c>
      <c r="J45">
        <v>0.187</v>
      </c>
    </row>
    <row r="46" spans="1:10" x14ac:dyDescent="0.2">
      <c r="I46">
        <v>46.8</v>
      </c>
      <c r="J46">
        <v>0.16500000000000001</v>
      </c>
    </row>
    <row r="47" spans="1:10" x14ac:dyDescent="0.2">
      <c r="I47">
        <v>44.6</v>
      </c>
      <c r="J47">
        <v>0.22600000000000001</v>
      </c>
    </row>
    <row r="48" spans="1:10" x14ac:dyDescent="0.2">
      <c r="I48">
        <v>44.7</v>
      </c>
      <c r="J48">
        <v>0.224</v>
      </c>
    </row>
    <row r="49" spans="1:10" x14ac:dyDescent="0.2">
      <c r="I49">
        <v>43.4</v>
      </c>
      <c r="J49">
        <v>0.22900000000000001</v>
      </c>
    </row>
    <row r="50" spans="1:10" x14ac:dyDescent="0.2">
      <c r="I50" s="6">
        <f>AVERAGE(I41:I49)</f>
        <v>45.74444444444444</v>
      </c>
      <c r="J50" s="6">
        <f>AVERAGE(J41:J49)</f>
        <v>0.19722222222222224</v>
      </c>
    </row>
    <row r="51" spans="1:10" x14ac:dyDescent="0.2">
      <c r="I51" s="6">
        <f>STDEV(I41:I49)</f>
        <v>1.4748822928551872</v>
      </c>
      <c r="J51" s="6">
        <f>STDEV(J41:J49)</f>
        <v>2.8582240017962775E-2</v>
      </c>
    </row>
    <row r="53" spans="1:10" x14ac:dyDescent="0.2">
      <c r="A53">
        <v>5</v>
      </c>
      <c r="B53">
        <v>5</v>
      </c>
      <c r="C53">
        <v>1000</v>
      </c>
      <c r="D53">
        <v>1.5</v>
      </c>
      <c r="E53">
        <v>52</v>
      </c>
      <c r="F53">
        <v>0</v>
      </c>
      <c r="G53">
        <v>0</v>
      </c>
      <c r="H53">
        <v>100</v>
      </c>
      <c r="I53">
        <v>47.6</v>
      </c>
      <c r="J53">
        <v>0.19500000000000001</v>
      </c>
    </row>
    <row r="54" spans="1:10" x14ac:dyDescent="0.2">
      <c r="E54">
        <v>48</v>
      </c>
      <c r="I54">
        <v>49.6</v>
      </c>
      <c r="J54">
        <v>7.5999999999999998E-2</v>
      </c>
    </row>
    <row r="55" spans="1:10" x14ac:dyDescent="0.2">
      <c r="E55">
        <v>41</v>
      </c>
      <c r="I55">
        <v>46.1</v>
      </c>
      <c r="J55">
        <v>0.218</v>
      </c>
    </row>
    <row r="56" spans="1:10" x14ac:dyDescent="0.2">
      <c r="I56">
        <v>44.5</v>
      </c>
      <c r="J56">
        <v>0.26100000000000001</v>
      </c>
    </row>
    <row r="57" spans="1:10" x14ac:dyDescent="0.2">
      <c r="I57">
        <v>43.2</v>
      </c>
      <c r="J57">
        <v>0.246</v>
      </c>
    </row>
    <row r="58" spans="1:10" x14ac:dyDescent="0.2">
      <c r="I58">
        <v>44.3</v>
      </c>
      <c r="J58">
        <v>0.19600000000000001</v>
      </c>
    </row>
    <row r="59" spans="1:10" x14ac:dyDescent="0.2">
      <c r="I59">
        <v>44.2</v>
      </c>
      <c r="J59">
        <v>0.21299999999999999</v>
      </c>
    </row>
    <row r="60" spans="1:10" x14ac:dyDescent="0.2">
      <c r="I60">
        <v>50.9</v>
      </c>
      <c r="J60">
        <v>6.0999999999999999E-2</v>
      </c>
    </row>
    <row r="61" spans="1:10" x14ac:dyDescent="0.2">
      <c r="I61">
        <v>45</v>
      </c>
      <c r="J61">
        <v>0.23</v>
      </c>
    </row>
    <row r="62" spans="1:10" x14ac:dyDescent="0.2">
      <c r="I62" s="6">
        <f>AVERAGE(I53:I61)</f>
        <v>46.155555555555551</v>
      </c>
      <c r="J62" s="6">
        <f>AVERAGE(J53:J61)</f>
        <v>0.18844444444444444</v>
      </c>
    </row>
    <row r="63" spans="1:10" x14ac:dyDescent="0.2">
      <c r="I63" s="6">
        <f>STDEV(I53:I61)</f>
        <v>2.6585292508787215</v>
      </c>
      <c r="J63" s="6">
        <f>STDEV(J53:J61)</f>
        <v>7.1384716696067205E-2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2019-08-20T02:08:27Z</dcterms:created>
  <dcterms:modified xsi:type="dcterms:W3CDTF">2022-05-11T11:04:48Z</dcterms:modified>
</cp:coreProperties>
</file>