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Vit D3/data/Formulation design/"/>
    </mc:Choice>
  </mc:AlternateContent>
  <xr:revisionPtr revIDLastSave="115" documentId="13_ncr:1_{7BB7CAE7-FEF2-7B44-B240-6548557B4D99}" xr6:coauthVersionLast="47" xr6:coauthVersionMax="47" xr10:uidLastSave="{1813FF70-7D0D-3F41-9B8D-E5330F730194}"/>
  <bookViews>
    <workbookView xWindow="4640" yWindow="580" windowWidth="19420" windowHeight="15940" xr2:uid="{00000000-000D-0000-FFFF-FFFF00000000}"/>
  </bookViews>
  <sheets>
    <sheet name="QbD" sheetId="5" r:id="rId1"/>
    <sheet name="Formulation" sheetId="6" r:id="rId2"/>
    <sheet name="Formulation-Cur" sheetId="7" r:id="rId3"/>
    <sheet name="Stability variation " sheetId="1" r:id="rId4"/>
    <sheet name="flow rate" sheetId="2" r:id="rId5"/>
    <sheet name="graph" sheetId="3" r:id="rId6"/>
    <sheet name="general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5" l="1"/>
  <c r="J59" i="5"/>
  <c r="K56" i="5"/>
  <c r="J56" i="5"/>
  <c r="K53" i="5"/>
  <c r="J53" i="5"/>
  <c r="K50" i="5"/>
  <c r="J50" i="5"/>
  <c r="K47" i="5"/>
  <c r="J47" i="5"/>
  <c r="K44" i="5"/>
  <c r="J44" i="5"/>
  <c r="K41" i="5"/>
  <c r="J41" i="5"/>
  <c r="K38" i="5"/>
  <c r="J38" i="5"/>
  <c r="K35" i="5"/>
  <c r="J35" i="5"/>
  <c r="K32" i="5"/>
  <c r="J32" i="5"/>
  <c r="K29" i="5"/>
  <c r="J29" i="5"/>
  <c r="K26" i="5"/>
  <c r="J26" i="5"/>
  <c r="K23" i="5"/>
  <c r="J23" i="5"/>
  <c r="K20" i="5"/>
  <c r="J20" i="5"/>
  <c r="K17" i="5"/>
  <c r="J17" i="5"/>
  <c r="K14" i="5"/>
  <c r="J14" i="5"/>
  <c r="K11" i="5"/>
  <c r="J11" i="5"/>
  <c r="G56" i="5"/>
  <c r="I53" i="5"/>
  <c r="H53" i="5"/>
  <c r="G53" i="5"/>
  <c r="H32" i="5"/>
  <c r="G32" i="5"/>
  <c r="I29" i="5"/>
  <c r="H29" i="5"/>
  <c r="G29" i="5"/>
  <c r="Y12" i="5"/>
  <c r="Y14" i="5"/>
  <c r="Y15" i="5"/>
  <c r="Y17" i="5"/>
  <c r="Y18" i="5"/>
  <c r="Y20" i="5"/>
  <c r="Y21" i="5"/>
  <c r="Y23" i="5"/>
  <c r="Y24" i="5"/>
  <c r="Y26" i="5"/>
  <c r="Y27" i="5"/>
  <c r="Y29" i="5"/>
  <c r="Y30" i="5"/>
  <c r="Y32" i="5"/>
  <c r="Y33" i="5"/>
  <c r="Y35" i="5"/>
  <c r="Y36" i="5"/>
  <c r="Y38" i="5"/>
  <c r="Y39" i="5"/>
  <c r="Y41" i="5"/>
  <c r="Y42" i="5"/>
  <c r="Y44" i="5"/>
  <c r="Y45" i="5"/>
  <c r="Y47" i="5"/>
  <c r="Y48" i="5"/>
  <c r="Y50" i="5"/>
  <c r="Y51" i="5"/>
  <c r="Y53" i="5"/>
  <c r="Y54" i="5"/>
  <c r="Y56" i="5"/>
  <c r="Y57" i="5"/>
  <c r="Y59" i="5"/>
  <c r="Y60" i="5"/>
  <c r="Y64" i="5"/>
  <c r="Y65" i="5"/>
  <c r="Y67" i="5"/>
  <c r="Y68" i="5"/>
  <c r="Y70" i="5"/>
  <c r="Y71" i="5"/>
  <c r="Y73" i="5"/>
  <c r="Y74" i="5"/>
  <c r="Y77" i="5"/>
  <c r="Y78" i="5"/>
  <c r="Y81" i="5"/>
  <c r="Y82" i="5"/>
  <c r="Y85" i="5"/>
  <c r="Y86" i="5"/>
  <c r="X14" i="5"/>
  <c r="X15" i="5"/>
  <c r="X17" i="5"/>
  <c r="X18" i="5"/>
  <c r="X20" i="5"/>
  <c r="X21" i="5"/>
  <c r="X23" i="5"/>
  <c r="X24" i="5"/>
  <c r="X26" i="5"/>
  <c r="X27" i="5"/>
  <c r="X29" i="5"/>
  <c r="X30" i="5"/>
  <c r="X32" i="5"/>
  <c r="X33" i="5"/>
  <c r="X35" i="5"/>
  <c r="X36" i="5"/>
  <c r="X38" i="5"/>
  <c r="X39" i="5"/>
  <c r="X41" i="5"/>
  <c r="X42" i="5"/>
  <c r="X44" i="5"/>
  <c r="X45" i="5"/>
  <c r="X47" i="5"/>
  <c r="X48" i="5"/>
  <c r="X50" i="5"/>
  <c r="X51" i="5"/>
  <c r="X53" i="5"/>
  <c r="X54" i="5"/>
  <c r="X56" i="5"/>
  <c r="X57" i="5"/>
  <c r="X59" i="5"/>
  <c r="X60" i="5"/>
  <c r="X64" i="5"/>
  <c r="X65" i="5"/>
  <c r="X67" i="5"/>
  <c r="X68" i="5"/>
  <c r="X70" i="5"/>
  <c r="X71" i="5"/>
  <c r="X73" i="5"/>
  <c r="X74" i="5"/>
  <c r="X77" i="5"/>
  <c r="X78" i="5"/>
  <c r="X81" i="5"/>
  <c r="X82" i="5"/>
  <c r="X85" i="5"/>
  <c r="X86" i="5"/>
  <c r="X12" i="5"/>
  <c r="Y11" i="5"/>
  <c r="X11" i="5"/>
  <c r="AO53" i="6"/>
  <c r="AN53" i="6"/>
  <c r="AM53" i="6"/>
  <c r="AL53" i="6"/>
  <c r="AK53" i="6"/>
  <c r="AJ53" i="6"/>
  <c r="AI53" i="6"/>
  <c r="AH53" i="6"/>
  <c r="AG53" i="6"/>
  <c r="AQ53" i="6" s="1"/>
  <c r="AO50" i="6"/>
  <c r="AN50" i="6"/>
  <c r="AM50" i="6"/>
  <c r="AL50" i="6"/>
  <c r="AK50" i="6"/>
  <c r="AJ50" i="6"/>
  <c r="AI50" i="6"/>
  <c r="AH50" i="6"/>
  <c r="AG50" i="6"/>
  <c r="AQ50" i="6" s="1"/>
  <c r="AO47" i="6"/>
  <c r="AN47" i="6"/>
  <c r="AM47" i="6"/>
  <c r="AL47" i="6"/>
  <c r="AK47" i="6"/>
  <c r="AJ47" i="6"/>
  <c r="AI47" i="6"/>
  <c r="AH47" i="6"/>
  <c r="AG47" i="6"/>
  <c r="AQ47" i="6" s="1"/>
  <c r="AO44" i="6"/>
  <c r="AN44" i="6"/>
  <c r="AM44" i="6"/>
  <c r="AL44" i="6"/>
  <c r="AK44" i="6"/>
  <c r="AJ44" i="6"/>
  <c r="AI44" i="6"/>
  <c r="AH44" i="6"/>
  <c r="AG44" i="6"/>
  <c r="AP44" i="6" s="1"/>
  <c r="AO41" i="6"/>
  <c r="AN41" i="6"/>
  <c r="AM41" i="6"/>
  <c r="AL41" i="6"/>
  <c r="AK41" i="6"/>
  <c r="AJ41" i="6"/>
  <c r="AI41" i="6"/>
  <c r="AH41" i="6"/>
  <c r="AG41" i="6"/>
  <c r="AP41" i="6" s="1"/>
  <c r="AO38" i="6"/>
  <c r="AH38" i="6"/>
  <c r="AQ38" i="6" s="1"/>
  <c r="AI38" i="6"/>
  <c r="AJ38" i="6"/>
  <c r="AK38" i="6"/>
  <c r="AL38" i="6"/>
  <c r="AM38" i="6"/>
  <c r="AN38" i="6"/>
  <c r="AG38" i="6"/>
  <c r="AP38" i="6" s="1"/>
  <c r="AP47" i="6" l="1"/>
  <c r="AP50" i="6"/>
  <c r="AP53" i="6"/>
  <c r="AQ41" i="6"/>
  <c r="AQ44" i="6"/>
  <c r="W14" i="6"/>
  <c r="AO13" i="6"/>
  <c r="AO14" i="6"/>
  <c r="AO15" i="6"/>
  <c r="AM17" i="6"/>
  <c r="AM14" i="6"/>
  <c r="AM11" i="6"/>
  <c r="AM8" i="6"/>
  <c r="AM5" i="6"/>
  <c r="AL17" i="6"/>
  <c r="AL14" i="6"/>
  <c r="AL11" i="6"/>
  <c r="AL8" i="6"/>
  <c r="AL5" i="6"/>
  <c r="AM2" i="6"/>
  <c r="AL2" i="6"/>
  <c r="L14" i="7" l="1"/>
  <c r="K14" i="7"/>
  <c r="L10" i="7"/>
  <c r="K10" i="7"/>
  <c r="K11" i="6"/>
  <c r="J11" i="6"/>
  <c r="FI86" i="5"/>
  <c r="FI85" i="5"/>
  <c r="FD86" i="5"/>
  <c r="FD85" i="5"/>
  <c r="EY86" i="5"/>
  <c r="EY85" i="5"/>
  <c r="L18" i="7" l="1"/>
  <c r="K18" i="7"/>
  <c r="CP15" i="7"/>
  <c r="CP14" i="7"/>
  <c r="CK15" i="7"/>
  <c r="CK14" i="7"/>
  <c r="CF15" i="7"/>
  <c r="CF14" i="7"/>
  <c r="CP11" i="7"/>
  <c r="CP10" i="7"/>
  <c r="CK11" i="7"/>
  <c r="CK10" i="7"/>
  <c r="CF11" i="7"/>
  <c r="CF10" i="7"/>
  <c r="L6" i="7"/>
  <c r="K6" i="7"/>
  <c r="CK7" i="7"/>
  <c r="CK6" i="7"/>
  <c r="CF7" i="7"/>
  <c r="CF6" i="7"/>
  <c r="L20" i="7" l="1"/>
  <c r="K20" i="7"/>
  <c r="L16" i="7"/>
  <c r="K16" i="7"/>
  <c r="L12" i="7"/>
  <c r="K12" i="7"/>
  <c r="L8" i="7"/>
  <c r="K8" i="7"/>
  <c r="X19" i="7"/>
  <c r="X18" i="7"/>
  <c r="T19" i="7"/>
  <c r="T18" i="7"/>
  <c r="P19" i="7"/>
  <c r="Z19" i="7" s="1"/>
  <c r="P18" i="7"/>
  <c r="Z18" i="7" s="1"/>
  <c r="X15" i="7"/>
  <c r="CQ15" i="7" s="1"/>
  <c r="X14" i="7"/>
  <c r="CQ14" i="7" s="1"/>
  <c r="T15" i="7"/>
  <c r="T14" i="7"/>
  <c r="CL14" i="7" s="1"/>
  <c r="P15" i="7"/>
  <c r="Z15" i="7" s="1"/>
  <c r="P14" i="7"/>
  <c r="Y14" i="7" s="1"/>
  <c r="X11" i="7"/>
  <c r="CQ11" i="7" s="1"/>
  <c r="X10" i="7"/>
  <c r="CQ10" i="7" s="1"/>
  <c r="T11" i="7"/>
  <c r="CL11" i="7" s="1"/>
  <c r="T10" i="7"/>
  <c r="CL10" i="7" s="1"/>
  <c r="P11" i="7"/>
  <c r="P10" i="7"/>
  <c r="CG10" i="7" s="1"/>
  <c r="Y6" i="7"/>
  <c r="T7" i="7"/>
  <c r="CL7" i="7" s="1"/>
  <c r="T6" i="7"/>
  <c r="CL6" i="7" s="1"/>
  <c r="P7" i="7"/>
  <c r="CG7" i="7" s="1"/>
  <c r="P6" i="7"/>
  <c r="CG6" i="7" s="1"/>
  <c r="EQ86" i="5"/>
  <c r="EQ85" i="5"/>
  <c r="EL86" i="5"/>
  <c r="EL85" i="5"/>
  <c r="EG86" i="5"/>
  <c r="EG85" i="5"/>
  <c r="Z6" i="7" l="1"/>
  <c r="Y7" i="7"/>
  <c r="Y10" i="7"/>
  <c r="Z7" i="7"/>
  <c r="Z11" i="7"/>
  <c r="Y15" i="7"/>
  <c r="Z10" i="7"/>
  <c r="Y19" i="7"/>
  <c r="CR6" i="7"/>
  <c r="CT6" i="7" s="1"/>
  <c r="CS6" i="7"/>
  <c r="CR10" i="7"/>
  <c r="CT10" i="7" s="1"/>
  <c r="CS10" i="7"/>
  <c r="CS7" i="7"/>
  <c r="CR7" i="7"/>
  <c r="CT7" i="7" s="1"/>
  <c r="CG14" i="7"/>
  <c r="Y11" i="7"/>
  <c r="CL15" i="7"/>
  <c r="CG11" i="7"/>
  <c r="CG15" i="7"/>
  <c r="Z14" i="7"/>
  <c r="Y18" i="7"/>
  <c r="DY86" i="5"/>
  <c r="DY85" i="5"/>
  <c r="DT86" i="5"/>
  <c r="DT85" i="5"/>
  <c r="DO86" i="5"/>
  <c r="DO85" i="5"/>
  <c r="CR15" i="7" l="1"/>
  <c r="CT15" i="7" s="1"/>
  <c r="CS15" i="7"/>
  <c r="CR11" i="7"/>
  <c r="CT11" i="7" s="1"/>
  <c r="CS11" i="7"/>
  <c r="CS14" i="7"/>
  <c r="CR14" i="7"/>
  <c r="CT14" i="7" s="1"/>
  <c r="DG86" i="5"/>
  <c r="DG85" i="5"/>
  <c r="DB86" i="5"/>
  <c r="DB85" i="5"/>
  <c r="CW86" i="5"/>
  <c r="CW85" i="5"/>
  <c r="CR85" i="5" l="1"/>
  <c r="CQ85" i="5"/>
  <c r="CO86" i="5"/>
  <c r="CO85" i="5"/>
  <c r="CJ86" i="5"/>
  <c r="CJ85" i="5"/>
  <c r="CE86" i="5"/>
  <c r="CE85" i="5"/>
  <c r="AP85" i="5"/>
  <c r="AO85" i="5"/>
  <c r="AH86" i="5"/>
  <c r="AH85" i="5"/>
  <c r="AC86" i="5"/>
  <c r="AC85" i="5"/>
  <c r="AP81" i="5"/>
  <c r="AO81" i="5"/>
  <c r="AM82" i="5"/>
  <c r="AM81" i="5"/>
  <c r="AH82" i="5"/>
  <c r="AH81" i="5"/>
  <c r="W86" i="5"/>
  <c r="DH86" i="5" s="1"/>
  <c r="W85" i="5"/>
  <c r="DH85" i="5" s="1"/>
  <c r="S86" i="5"/>
  <c r="S85" i="5"/>
  <c r="O86" i="5"/>
  <c r="CX86" i="5" s="1"/>
  <c r="O85" i="5"/>
  <c r="W82" i="5"/>
  <c r="AN82" i="5" s="1"/>
  <c r="W81" i="5"/>
  <c r="AN81" i="5" s="1"/>
  <c r="S82" i="5"/>
  <c r="S81" i="5"/>
  <c r="O82" i="5"/>
  <c r="O81" i="5"/>
  <c r="AC82" i="5"/>
  <c r="AC81" i="5"/>
  <c r="CP86" i="5" l="1"/>
  <c r="AD81" i="5"/>
  <c r="AD82" i="5"/>
  <c r="CK86" i="5"/>
  <c r="CP85" i="5"/>
  <c r="AI81" i="5"/>
  <c r="AI82" i="5"/>
  <c r="AP82" i="5" s="1"/>
  <c r="EZ85" i="5"/>
  <c r="EH85" i="5"/>
  <c r="DP85" i="5"/>
  <c r="AD86" i="5"/>
  <c r="CF86" i="5"/>
  <c r="FE86" i="5"/>
  <c r="EM86" i="5"/>
  <c r="DU86" i="5"/>
  <c r="AI86" i="5"/>
  <c r="CK85" i="5"/>
  <c r="CX85" i="5"/>
  <c r="CF85" i="5"/>
  <c r="FE85" i="5"/>
  <c r="EM85" i="5"/>
  <c r="DU85" i="5"/>
  <c r="DC86" i="5"/>
  <c r="DJ86" i="5" s="1"/>
  <c r="AD85" i="5"/>
  <c r="EZ86" i="5"/>
  <c r="EH86" i="5"/>
  <c r="DP86" i="5"/>
  <c r="AI85" i="5"/>
  <c r="FJ85" i="5"/>
  <c r="ER85" i="5"/>
  <c r="DZ85" i="5"/>
  <c r="FJ86" i="5"/>
  <c r="ER86" i="5"/>
  <c r="DZ86" i="5"/>
  <c r="DC85" i="5"/>
  <c r="V12" i="6"/>
  <c r="U12" i="6"/>
  <c r="AO12" i="6" s="1"/>
  <c r="V11" i="6"/>
  <c r="W11" i="6" s="1"/>
  <c r="U11" i="6"/>
  <c r="AB11" i="6"/>
  <c r="AA11" i="6"/>
  <c r="AQ81" i="5"/>
  <c r="CQ86" i="5" l="1"/>
  <c r="AO82" i="5"/>
  <c r="AO11" i="6"/>
  <c r="AO10" i="6"/>
  <c r="CR86" i="5"/>
  <c r="AP86" i="5"/>
  <c r="AO86" i="5"/>
  <c r="DJ85" i="5"/>
  <c r="DI85" i="5"/>
  <c r="DK85" i="5" s="1"/>
  <c r="EA85" i="5"/>
  <c r="EC85" i="5" s="1"/>
  <c r="EB85" i="5"/>
  <c r="ES86" i="5"/>
  <c r="ET86" i="5"/>
  <c r="CS85" i="5"/>
  <c r="AQ85" i="5"/>
  <c r="ET85" i="5"/>
  <c r="ES85" i="5"/>
  <c r="EU85" i="5" s="1"/>
  <c r="DI86" i="5"/>
  <c r="EB86" i="5"/>
  <c r="EA86" i="5"/>
  <c r="J17" i="6"/>
  <c r="AB17" i="6" l="1"/>
  <c r="AA17" i="6"/>
  <c r="I14" i="6" l="1"/>
  <c r="J14" i="6" s="1"/>
  <c r="GA65" i="5" l="1"/>
  <c r="GA64" i="5"/>
  <c r="FV65" i="5"/>
  <c r="FV64" i="5"/>
  <c r="FQ65" i="5"/>
  <c r="FQ64" i="5"/>
  <c r="FI65" i="5" l="1"/>
  <c r="FI64" i="5"/>
  <c r="FD65" i="5"/>
  <c r="FD64" i="5"/>
  <c r="EY65" i="5"/>
  <c r="EY64" i="5"/>
  <c r="EQ65" i="5"/>
  <c r="EQ64" i="5"/>
  <c r="EL65" i="5"/>
  <c r="EL64" i="5"/>
  <c r="EG65" i="5"/>
  <c r="EG64" i="5"/>
  <c r="L23" i="7" l="1"/>
  <c r="K23" i="7"/>
  <c r="DH24" i="7"/>
  <c r="DC24" i="7"/>
  <c r="CX24" i="7"/>
  <c r="CY24" i="7" s="1"/>
  <c r="CP24" i="7"/>
  <c r="CK24" i="7"/>
  <c r="CF24" i="7"/>
  <c r="BX24" i="7"/>
  <c r="BS24" i="7"/>
  <c r="BN24" i="7"/>
  <c r="BF24" i="7"/>
  <c r="BA24" i="7"/>
  <c r="AV24" i="7"/>
  <c r="X24" i="7"/>
  <c r="CQ24" i="7" s="1"/>
  <c r="T24" i="7"/>
  <c r="P24" i="7"/>
  <c r="DH23" i="7"/>
  <c r="DC23" i="7"/>
  <c r="CX23" i="7"/>
  <c r="CP23" i="7"/>
  <c r="CK23" i="7"/>
  <c r="CF23" i="7"/>
  <c r="BX23" i="7"/>
  <c r="BS23" i="7"/>
  <c r="BN23" i="7"/>
  <c r="BF23" i="7"/>
  <c r="BA23" i="7"/>
  <c r="AV23" i="7"/>
  <c r="X23" i="7"/>
  <c r="DI23" i="7" s="1"/>
  <c r="T23" i="7"/>
  <c r="P23" i="7"/>
  <c r="DY65" i="5"/>
  <c r="DY64" i="5"/>
  <c r="DT71" i="5"/>
  <c r="DT70" i="5"/>
  <c r="DT65" i="5"/>
  <c r="DT64" i="5"/>
  <c r="DO71" i="5"/>
  <c r="DO70" i="5"/>
  <c r="DO65" i="5"/>
  <c r="DO64" i="5"/>
  <c r="Y23" i="7" l="1"/>
  <c r="AW23" i="7"/>
  <c r="CL23" i="7"/>
  <c r="DD23" i="7"/>
  <c r="Z23" i="7"/>
  <c r="Z24" i="7"/>
  <c r="BB23" i="7"/>
  <c r="BH23" i="7" s="1"/>
  <c r="BJ23" i="7" s="1"/>
  <c r="CY23" i="7"/>
  <c r="DJ23" i="7" s="1"/>
  <c r="DI24" i="7"/>
  <c r="CL24" i="7"/>
  <c r="CG24" i="7"/>
  <c r="BB24" i="7"/>
  <c r="Y24" i="7"/>
  <c r="DD24" i="7"/>
  <c r="DJ24" i="7" s="1"/>
  <c r="BT23" i="7"/>
  <c r="BT24" i="7"/>
  <c r="BO23" i="7"/>
  <c r="AW24" i="7"/>
  <c r="BI24" i="7" s="1"/>
  <c r="CG23" i="7"/>
  <c r="CS23" i="7" s="1"/>
  <c r="CQ23" i="7"/>
  <c r="BO24" i="7"/>
  <c r="BY24" i="7"/>
  <c r="BG23" i="7"/>
  <c r="BY23" i="7"/>
  <c r="BG24" i="7"/>
  <c r="DG65" i="5"/>
  <c r="DG64" i="5"/>
  <c r="DB71" i="5"/>
  <c r="CW71" i="5"/>
  <c r="DB70" i="5"/>
  <c r="CW70" i="5"/>
  <c r="DB65" i="5"/>
  <c r="DB64" i="5"/>
  <c r="CW65" i="5"/>
  <c r="CW64" i="5"/>
  <c r="DK23" i="7" l="1"/>
  <c r="BZ24" i="7"/>
  <c r="CA23" i="7"/>
  <c r="CS24" i="7"/>
  <c r="DL24" i="7"/>
  <c r="BI23" i="7"/>
  <c r="DK24" i="7"/>
  <c r="BH24" i="7"/>
  <c r="BJ24" i="7" s="1"/>
  <c r="CR24" i="7"/>
  <c r="DL23" i="7"/>
  <c r="BZ23" i="7"/>
  <c r="CB24" i="7"/>
  <c r="CA24" i="7"/>
  <c r="CR23" i="7"/>
  <c r="CT23" i="7" s="1"/>
  <c r="CO67" i="5"/>
  <c r="CO68" i="5"/>
  <c r="CO70" i="5"/>
  <c r="CP70" i="5" s="1"/>
  <c r="CO71" i="5"/>
  <c r="CP71" i="5" s="1"/>
  <c r="CO65" i="5"/>
  <c r="CO64" i="5"/>
  <c r="CJ67" i="5"/>
  <c r="CJ68" i="5"/>
  <c r="CJ70" i="5"/>
  <c r="CJ71" i="5"/>
  <c r="CJ65" i="5"/>
  <c r="CJ64" i="5"/>
  <c r="CE67" i="5"/>
  <c r="CE68" i="5"/>
  <c r="CE70" i="5"/>
  <c r="CE71" i="5"/>
  <c r="CE65" i="5"/>
  <c r="CE64" i="5"/>
  <c r="BW67" i="5"/>
  <c r="BW68" i="5"/>
  <c r="BW65" i="5"/>
  <c r="BW64" i="5"/>
  <c r="BR67" i="5"/>
  <c r="BR68" i="5"/>
  <c r="BR70" i="5"/>
  <c r="BR71" i="5"/>
  <c r="BR65" i="5"/>
  <c r="BR64" i="5"/>
  <c r="BM67" i="5"/>
  <c r="BM68" i="5"/>
  <c r="BM70" i="5"/>
  <c r="BM71" i="5"/>
  <c r="BM65" i="5"/>
  <c r="BM64" i="5"/>
  <c r="L2" i="7"/>
  <c r="K2" i="7"/>
  <c r="CP3" i="7"/>
  <c r="CK3" i="7"/>
  <c r="CF3" i="7"/>
  <c r="CP2" i="7"/>
  <c r="CK2" i="7"/>
  <c r="CF2" i="7"/>
  <c r="BX3" i="7"/>
  <c r="BS3" i="7"/>
  <c r="BN3" i="7"/>
  <c r="BN2" i="7"/>
  <c r="BX2" i="7"/>
  <c r="BS2" i="7"/>
  <c r="CT24" i="7" l="1"/>
  <c r="CB23" i="7"/>
  <c r="BF3" i="7"/>
  <c r="BA3" i="7"/>
  <c r="L25" i="7"/>
  <c r="K25" i="7"/>
  <c r="AB8" i="6"/>
  <c r="AA8" i="6"/>
  <c r="AZ68" i="5"/>
  <c r="AZ70" i="5"/>
  <c r="AZ71" i="5"/>
  <c r="AU68" i="5"/>
  <c r="AU70" i="5"/>
  <c r="AU71" i="5"/>
  <c r="S68" i="5"/>
  <c r="CK68" i="5" s="1"/>
  <c r="S70" i="5"/>
  <c r="S71" i="5"/>
  <c r="DU71" i="5" s="1"/>
  <c r="O68" i="5"/>
  <c r="CF68" i="5" s="1"/>
  <c r="O70" i="5"/>
  <c r="O71" i="5"/>
  <c r="AB14" i="6"/>
  <c r="AA14" i="6"/>
  <c r="AB5" i="6"/>
  <c r="AA5" i="6"/>
  <c r="BE65" i="5"/>
  <c r="BE67" i="5"/>
  <c r="BE68" i="5"/>
  <c r="AZ65" i="5"/>
  <c r="AZ67" i="5"/>
  <c r="AU65" i="5"/>
  <c r="AU67" i="5"/>
  <c r="W67" i="5"/>
  <c r="CP67" i="5" s="1"/>
  <c r="W68" i="5"/>
  <c r="BX68" i="5" s="1"/>
  <c r="S67" i="5"/>
  <c r="BS67" i="5" s="1"/>
  <c r="O67" i="5"/>
  <c r="CF67" i="5" s="1"/>
  <c r="L4" i="7"/>
  <c r="K4" i="7"/>
  <c r="BG2" i="7"/>
  <c r="AV3" i="7"/>
  <c r="BF2" i="7"/>
  <c r="BA2" i="7"/>
  <c r="AV2" i="7"/>
  <c r="AN3" i="7"/>
  <c r="AI3" i="7"/>
  <c r="AD3" i="7"/>
  <c r="AN2" i="7"/>
  <c r="AI2" i="7"/>
  <c r="AD2" i="7"/>
  <c r="X3" i="7"/>
  <c r="T3" i="7"/>
  <c r="BT3" i="7" s="1"/>
  <c r="P3" i="7"/>
  <c r="BO3" i="7" s="1"/>
  <c r="X2" i="7"/>
  <c r="T2" i="7"/>
  <c r="BT2" i="7" s="1"/>
  <c r="P2" i="7"/>
  <c r="BO2" i="7" s="1"/>
  <c r="CA2" i="7" s="1"/>
  <c r="BE64" i="5"/>
  <c r="AZ64" i="5"/>
  <c r="AU64" i="5"/>
  <c r="W65" i="5"/>
  <c r="W64" i="5"/>
  <c r="S65" i="5"/>
  <c r="S64" i="5"/>
  <c r="O65" i="5"/>
  <c r="O64" i="5"/>
  <c r="O59" i="5"/>
  <c r="BA67" i="5" l="1"/>
  <c r="BA68" i="5"/>
  <c r="AW2" i="7"/>
  <c r="BA65" i="5"/>
  <c r="BB2" i="7"/>
  <c r="BF68" i="5"/>
  <c r="BA70" i="5"/>
  <c r="CG2" i="7"/>
  <c r="BZ3" i="7"/>
  <c r="CA3" i="7"/>
  <c r="BN71" i="5"/>
  <c r="DP71" i="5"/>
  <c r="AW3" i="7"/>
  <c r="CG3" i="7"/>
  <c r="AO3" i="7"/>
  <c r="CQ3" i="7"/>
  <c r="BY3" i="7"/>
  <c r="CX70" i="5"/>
  <c r="DP70" i="5"/>
  <c r="BF67" i="5"/>
  <c r="BA71" i="5"/>
  <c r="BZ2" i="7"/>
  <c r="CL2" i="7"/>
  <c r="CR2" i="7" s="1"/>
  <c r="CT2" i="7" s="1"/>
  <c r="BF64" i="5"/>
  <c r="BB3" i="7"/>
  <c r="CX65" i="5"/>
  <c r="FR65" i="5"/>
  <c r="EH65" i="5"/>
  <c r="EZ65" i="5"/>
  <c r="DP65" i="5"/>
  <c r="CK70" i="5"/>
  <c r="DU70" i="5"/>
  <c r="CL3" i="7"/>
  <c r="DH64" i="5"/>
  <c r="GB64" i="5"/>
  <c r="ER64" i="5"/>
  <c r="FJ64" i="5"/>
  <c r="DZ64" i="5"/>
  <c r="CX64" i="5"/>
  <c r="FR64" i="5"/>
  <c r="EZ64" i="5"/>
  <c r="EH64" i="5"/>
  <c r="DP64" i="5"/>
  <c r="BG3" i="7"/>
  <c r="DH65" i="5"/>
  <c r="GB65" i="5"/>
  <c r="FJ65" i="5"/>
  <c r="ER65" i="5"/>
  <c r="DZ65" i="5"/>
  <c r="DC64" i="5"/>
  <c r="FW64" i="5"/>
  <c r="EM64" i="5"/>
  <c r="FE64" i="5"/>
  <c r="DU64" i="5"/>
  <c r="DC65" i="5"/>
  <c r="DI65" i="5" s="1"/>
  <c r="FW65" i="5"/>
  <c r="EM65" i="5"/>
  <c r="FE65" i="5"/>
  <c r="DU65" i="5"/>
  <c r="AO2" i="7"/>
  <c r="BY2" i="7"/>
  <c r="CQ2" i="7"/>
  <c r="CQ68" i="5"/>
  <c r="CS68" i="5" s="1"/>
  <c r="CR68" i="5"/>
  <c r="BF65" i="5"/>
  <c r="AV70" i="5"/>
  <c r="CF70" i="5"/>
  <c r="BS65" i="5"/>
  <c r="BS64" i="5"/>
  <c r="BX65" i="5"/>
  <c r="CP68" i="5"/>
  <c r="AV67" i="5"/>
  <c r="BH67" i="5" s="1"/>
  <c r="DC71" i="5"/>
  <c r="CK71" i="5"/>
  <c r="AV68" i="5"/>
  <c r="BG68" i="5" s="1"/>
  <c r="BI68" i="5" s="1"/>
  <c r="BH68" i="5"/>
  <c r="CF64" i="5"/>
  <c r="CP65" i="5"/>
  <c r="BN68" i="5"/>
  <c r="BN70" i="5"/>
  <c r="CK65" i="5"/>
  <c r="BS71" i="5"/>
  <c r="BY71" i="5" s="1"/>
  <c r="BX67" i="5"/>
  <c r="AV64" i="5"/>
  <c r="AV65" i="5"/>
  <c r="BH65" i="5" s="1"/>
  <c r="CX71" i="5"/>
  <c r="CF71" i="5"/>
  <c r="BS70" i="5"/>
  <c r="DC70" i="5"/>
  <c r="BN64" i="5"/>
  <c r="BN65" i="5"/>
  <c r="BS68" i="5"/>
  <c r="BA64" i="5"/>
  <c r="AV71" i="5"/>
  <c r="BH71" i="5" s="1"/>
  <c r="CK64" i="5"/>
  <c r="BX64" i="5"/>
  <c r="CP64" i="5"/>
  <c r="CF65" i="5"/>
  <c r="CK67" i="5"/>
  <c r="CR67" i="5" s="1"/>
  <c r="BN67" i="5"/>
  <c r="BI2" i="7"/>
  <c r="BH2" i="7"/>
  <c r="AE2" i="7"/>
  <c r="Z3" i="7"/>
  <c r="Z2" i="7"/>
  <c r="AJ2" i="7"/>
  <c r="AJ3" i="7"/>
  <c r="AE3" i="7"/>
  <c r="AP3" i="7" s="1"/>
  <c r="Y2" i="7"/>
  <c r="Y3" i="7"/>
  <c r="DJ65" i="5" l="1"/>
  <c r="BG67" i="5"/>
  <c r="BH70" i="5"/>
  <c r="DJ64" i="5"/>
  <c r="CS2" i="7"/>
  <c r="DI64" i="5"/>
  <c r="DK64" i="5" s="1"/>
  <c r="CB2" i="7"/>
  <c r="BI3" i="7"/>
  <c r="AQ2" i="7"/>
  <c r="BH64" i="5"/>
  <c r="CR3" i="7"/>
  <c r="CT3" i="7" s="1"/>
  <c r="CS3" i="7"/>
  <c r="ET64" i="5"/>
  <c r="ES64" i="5"/>
  <c r="EU64" i="5" s="1"/>
  <c r="GC65" i="5"/>
  <c r="GD65" i="5"/>
  <c r="EB70" i="5"/>
  <c r="EA70" i="5"/>
  <c r="EC70" i="5" s="1"/>
  <c r="EB65" i="5"/>
  <c r="EA65" i="5"/>
  <c r="DI71" i="5"/>
  <c r="DJ71" i="5"/>
  <c r="DI70" i="5"/>
  <c r="DK70" i="5" s="1"/>
  <c r="DJ70" i="5"/>
  <c r="EA64" i="5"/>
  <c r="EC64" i="5" s="1"/>
  <c r="EB64" i="5"/>
  <c r="EB71" i="5"/>
  <c r="EA71" i="5"/>
  <c r="GC64" i="5"/>
  <c r="GE64" i="5" s="1"/>
  <c r="GD64" i="5"/>
  <c r="BH3" i="7"/>
  <c r="ES65" i="5"/>
  <c r="ET65" i="5"/>
  <c r="BJ2" i="7"/>
  <c r="BI67" i="5"/>
  <c r="BG64" i="5"/>
  <c r="BI64" i="5" s="1"/>
  <c r="CB3" i="7"/>
  <c r="CR65" i="5"/>
  <c r="CQ65" i="5"/>
  <c r="BY65" i="5"/>
  <c r="BZ65" i="5"/>
  <c r="CR64" i="5"/>
  <c r="CQ64" i="5"/>
  <c r="CS64" i="5" s="1"/>
  <c r="BG71" i="5"/>
  <c r="BI71" i="5" s="1"/>
  <c r="BZ64" i="5"/>
  <c r="BY64" i="5"/>
  <c r="CA64" i="5" s="1"/>
  <c r="CQ71" i="5"/>
  <c r="CR71" i="5"/>
  <c r="CQ67" i="5"/>
  <c r="BZ70" i="5"/>
  <c r="BY70" i="5"/>
  <c r="CA70" i="5" s="1"/>
  <c r="BG65" i="5"/>
  <c r="BG70" i="5"/>
  <c r="BI70" i="5" s="1"/>
  <c r="BY68" i="5"/>
  <c r="CA68" i="5" s="1"/>
  <c r="BZ68" i="5"/>
  <c r="BZ71" i="5"/>
  <c r="BY67" i="5"/>
  <c r="BZ67" i="5"/>
  <c r="CR70" i="5"/>
  <c r="CQ70" i="5"/>
  <c r="CS70" i="5" s="1"/>
  <c r="AP2" i="7"/>
  <c r="AR2" i="7" s="1"/>
  <c r="AQ3" i="7"/>
  <c r="K5" i="6"/>
  <c r="K8" i="6"/>
  <c r="K14" i="6"/>
  <c r="K17" i="6"/>
  <c r="J5" i="6"/>
  <c r="J8" i="6"/>
  <c r="K2" i="6"/>
  <c r="J2" i="6"/>
  <c r="BJ3" i="7" l="1"/>
  <c r="V6" i="6"/>
  <c r="U6" i="6"/>
  <c r="AO6" i="6" s="1"/>
  <c r="V5" i="6"/>
  <c r="U5" i="6"/>
  <c r="V9" i="6"/>
  <c r="U9" i="6"/>
  <c r="AO9" i="6" s="1"/>
  <c r="V8" i="6"/>
  <c r="W8" i="6" s="1"/>
  <c r="U8" i="6"/>
  <c r="V25" i="6"/>
  <c r="V27" i="6"/>
  <c r="V28" i="6"/>
  <c r="V30" i="6"/>
  <c r="V31" i="6"/>
  <c r="U25" i="6"/>
  <c r="U27" i="6"/>
  <c r="U28" i="6"/>
  <c r="U30" i="6"/>
  <c r="U31" i="6"/>
  <c r="V24" i="6"/>
  <c r="U24" i="6"/>
  <c r="W5" i="6" l="1"/>
  <c r="AO4" i="6"/>
  <c r="AO5" i="6"/>
  <c r="AO7" i="6"/>
  <c r="AO8" i="6"/>
  <c r="V18" i="6"/>
  <c r="U17" i="6"/>
  <c r="V17" i="6"/>
  <c r="V3" i="6"/>
  <c r="U2" i="6"/>
  <c r="V2" i="6"/>
  <c r="W2" i="6" s="1"/>
  <c r="W17" i="6" l="1"/>
  <c r="AO16" i="6"/>
  <c r="U18" i="6"/>
  <c r="AO17" i="6" s="1"/>
  <c r="U3" i="6"/>
  <c r="AO3" i="6" s="1"/>
  <c r="GS32" i="5"/>
  <c r="GS33" i="5"/>
  <c r="GN32" i="5"/>
  <c r="GN33" i="5"/>
  <c r="GI32" i="5"/>
  <c r="GI33" i="5"/>
  <c r="GS30" i="5"/>
  <c r="GN30" i="5"/>
  <c r="GI30" i="5"/>
  <c r="GS29" i="5"/>
  <c r="GN29" i="5"/>
  <c r="GI29" i="5"/>
  <c r="AO2" i="6" l="1"/>
  <c r="GS53" i="5"/>
  <c r="GN53" i="5"/>
  <c r="GI53" i="5"/>
  <c r="CO18" i="5"/>
  <c r="CO20" i="5"/>
  <c r="CO21" i="5"/>
  <c r="CO29" i="5"/>
  <c r="CO30" i="5"/>
  <c r="CO32" i="5"/>
  <c r="CO33" i="5"/>
  <c r="CO38" i="5"/>
  <c r="CO39" i="5"/>
  <c r="CO41" i="5"/>
  <c r="CO42" i="5"/>
  <c r="CO44" i="5"/>
  <c r="CO45" i="5"/>
  <c r="CO47" i="5"/>
  <c r="CO48" i="5"/>
  <c r="CO50" i="5"/>
  <c r="CO51" i="5"/>
  <c r="CO53" i="5"/>
  <c r="CO54" i="5"/>
  <c r="CO56" i="5"/>
  <c r="CO57" i="5"/>
  <c r="CO59" i="5"/>
  <c r="CO60" i="5"/>
  <c r="CJ18" i="5"/>
  <c r="CJ20" i="5"/>
  <c r="CJ21" i="5"/>
  <c r="CJ29" i="5"/>
  <c r="CJ30" i="5"/>
  <c r="CJ32" i="5"/>
  <c r="CJ33" i="5"/>
  <c r="CJ38" i="5"/>
  <c r="CJ39" i="5"/>
  <c r="CJ41" i="5"/>
  <c r="CJ42" i="5"/>
  <c r="CJ44" i="5"/>
  <c r="CJ45" i="5"/>
  <c r="CJ47" i="5"/>
  <c r="CJ48" i="5"/>
  <c r="CJ50" i="5"/>
  <c r="CJ51" i="5"/>
  <c r="CJ53" i="5"/>
  <c r="CJ54" i="5"/>
  <c r="CJ56" i="5"/>
  <c r="CJ57" i="5"/>
  <c r="CJ59" i="5"/>
  <c r="CJ60" i="5"/>
  <c r="CE18" i="5"/>
  <c r="CE20" i="5"/>
  <c r="CE21" i="5"/>
  <c r="CE29" i="5"/>
  <c r="CE30" i="5"/>
  <c r="CE32" i="5"/>
  <c r="CE33" i="5"/>
  <c r="CE38" i="5"/>
  <c r="CE39" i="5"/>
  <c r="CE41" i="5"/>
  <c r="CE42" i="5"/>
  <c r="CE44" i="5"/>
  <c r="CE45" i="5"/>
  <c r="CE47" i="5"/>
  <c r="CE48" i="5"/>
  <c r="CE50" i="5"/>
  <c r="CE51" i="5"/>
  <c r="CE53" i="5"/>
  <c r="CE54" i="5"/>
  <c r="CE56" i="5"/>
  <c r="CE57" i="5"/>
  <c r="CE59" i="5"/>
  <c r="CE60" i="5"/>
  <c r="CW59" i="5"/>
  <c r="DB59" i="5"/>
  <c r="DG59" i="5"/>
  <c r="GA30" i="5"/>
  <c r="GA32" i="5"/>
  <c r="GA33" i="5"/>
  <c r="GA53" i="5"/>
  <c r="GA54" i="5"/>
  <c r="GA56" i="5"/>
  <c r="GA57" i="5"/>
  <c r="FV30" i="5"/>
  <c r="FV32" i="5"/>
  <c r="FV33" i="5"/>
  <c r="FV53" i="5"/>
  <c r="FV54" i="5"/>
  <c r="FV56" i="5"/>
  <c r="FV57" i="5"/>
  <c r="FQ30" i="5"/>
  <c r="FQ32" i="5"/>
  <c r="FQ33" i="5"/>
  <c r="FQ53" i="5"/>
  <c r="FQ54" i="5"/>
  <c r="FQ56" i="5"/>
  <c r="FQ57" i="5"/>
  <c r="FI30" i="5"/>
  <c r="FI32" i="5"/>
  <c r="FI33" i="5"/>
  <c r="FI53" i="5"/>
  <c r="FI54" i="5"/>
  <c r="FI56" i="5"/>
  <c r="FI57" i="5"/>
  <c r="FD30" i="5"/>
  <c r="FD32" i="5"/>
  <c r="FD33" i="5"/>
  <c r="FD53" i="5"/>
  <c r="FD54" i="5"/>
  <c r="FD56" i="5"/>
  <c r="FD57" i="5"/>
  <c r="EY30" i="5"/>
  <c r="EY32" i="5"/>
  <c r="EY33" i="5"/>
  <c r="EY53" i="5"/>
  <c r="EY54" i="5"/>
  <c r="EY56" i="5"/>
  <c r="EY57" i="5"/>
  <c r="EQ21" i="5"/>
  <c r="EQ29" i="5"/>
  <c r="EQ30" i="5"/>
  <c r="EQ32" i="5"/>
  <c r="EQ33" i="5"/>
  <c r="EQ44" i="5"/>
  <c r="EQ45" i="5"/>
  <c r="EQ53" i="5"/>
  <c r="EQ54" i="5"/>
  <c r="EQ56" i="5"/>
  <c r="EQ57" i="5"/>
  <c r="EQ59" i="5"/>
  <c r="EQ60" i="5"/>
  <c r="EL21" i="5"/>
  <c r="EL29" i="5"/>
  <c r="EL30" i="5"/>
  <c r="EL32" i="5"/>
  <c r="EL33" i="5"/>
  <c r="EL44" i="5"/>
  <c r="EL45" i="5"/>
  <c r="EL53" i="5"/>
  <c r="EL54" i="5"/>
  <c r="EL56" i="5"/>
  <c r="EL57" i="5"/>
  <c r="EL59" i="5"/>
  <c r="EL60" i="5"/>
  <c r="EG21" i="5"/>
  <c r="EG29" i="5"/>
  <c r="EG30" i="5"/>
  <c r="EG32" i="5"/>
  <c r="EG33" i="5"/>
  <c r="EG44" i="5"/>
  <c r="EG45" i="5"/>
  <c r="EG53" i="5"/>
  <c r="EG54" i="5"/>
  <c r="EG56" i="5"/>
  <c r="EG57" i="5"/>
  <c r="EG59" i="5"/>
  <c r="EG60" i="5"/>
  <c r="DY21" i="5"/>
  <c r="DY29" i="5"/>
  <c r="DY30" i="5"/>
  <c r="DY32" i="5"/>
  <c r="DY33" i="5"/>
  <c r="DY41" i="5"/>
  <c r="DY42" i="5"/>
  <c r="DY44" i="5"/>
  <c r="DY45" i="5"/>
  <c r="DY50" i="5"/>
  <c r="DY51" i="5"/>
  <c r="DY53" i="5"/>
  <c r="DY54" i="5"/>
  <c r="DY59" i="5"/>
  <c r="DY60" i="5"/>
  <c r="DT21" i="5"/>
  <c r="DT29" i="5"/>
  <c r="DT30" i="5"/>
  <c r="DT32" i="5"/>
  <c r="DT33" i="5"/>
  <c r="DT41" i="5"/>
  <c r="DT42" i="5"/>
  <c r="DT44" i="5"/>
  <c r="DT45" i="5"/>
  <c r="DT50" i="5"/>
  <c r="DT51" i="5"/>
  <c r="DT53" i="5"/>
  <c r="DT54" i="5"/>
  <c r="DT59" i="5"/>
  <c r="DT60" i="5"/>
  <c r="DO21" i="5"/>
  <c r="DO29" i="5"/>
  <c r="DO30" i="5"/>
  <c r="DO32" i="5"/>
  <c r="DO33" i="5"/>
  <c r="DO41" i="5"/>
  <c r="DO42" i="5"/>
  <c r="DO44" i="5"/>
  <c r="DO45" i="5"/>
  <c r="DO50" i="5"/>
  <c r="DO51" i="5"/>
  <c r="DO53" i="5"/>
  <c r="DO54" i="5"/>
  <c r="DO59" i="5"/>
  <c r="DO60" i="5"/>
  <c r="GA29" i="5"/>
  <c r="FV29" i="5"/>
  <c r="FQ29" i="5"/>
  <c r="FI29" i="5"/>
  <c r="FD29" i="5"/>
  <c r="EY29" i="5"/>
  <c r="EQ20" i="5"/>
  <c r="EL20" i="5"/>
  <c r="EG20" i="5"/>
  <c r="DY20" i="5"/>
  <c r="DT20" i="5"/>
  <c r="DO20" i="5"/>
  <c r="DG18" i="5"/>
  <c r="DG20" i="5"/>
  <c r="DG21" i="5"/>
  <c r="DG29" i="5"/>
  <c r="DG30" i="5"/>
  <c r="DG32" i="5"/>
  <c r="DG33" i="5"/>
  <c r="DG41" i="5"/>
  <c r="DG42" i="5"/>
  <c r="DG44" i="5"/>
  <c r="DG45" i="5"/>
  <c r="DG50" i="5"/>
  <c r="DG51" i="5"/>
  <c r="DG53" i="5"/>
  <c r="DG54" i="5"/>
  <c r="DG56" i="5"/>
  <c r="DG57" i="5"/>
  <c r="DG60" i="5"/>
  <c r="DB18" i="5"/>
  <c r="DB20" i="5"/>
  <c r="DB21" i="5"/>
  <c r="DB29" i="5"/>
  <c r="DB30" i="5"/>
  <c r="DB32" i="5"/>
  <c r="DB33" i="5"/>
  <c r="DB41" i="5"/>
  <c r="DB42" i="5"/>
  <c r="DB44" i="5"/>
  <c r="DB45" i="5"/>
  <c r="DB50" i="5"/>
  <c r="DB51" i="5"/>
  <c r="DB53" i="5"/>
  <c r="DB54" i="5"/>
  <c r="DB56" i="5"/>
  <c r="DB57" i="5"/>
  <c r="DB60" i="5"/>
  <c r="CW18" i="5"/>
  <c r="CW20" i="5"/>
  <c r="CW21" i="5"/>
  <c r="CW29" i="5"/>
  <c r="CW30" i="5"/>
  <c r="CW32" i="5"/>
  <c r="CW33" i="5"/>
  <c r="CW41" i="5"/>
  <c r="CW42" i="5"/>
  <c r="CW44" i="5"/>
  <c r="CW45" i="5"/>
  <c r="CW50" i="5"/>
  <c r="CW51" i="5"/>
  <c r="CW53" i="5"/>
  <c r="CW54" i="5"/>
  <c r="CW56" i="5"/>
  <c r="CW57" i="5"/>
  <c r="CW60" i="5"/>
  <c r="DG17" i="5"/>
  <c r="DB17" i="5"/>
  <c r="CW17" i="5"/>
  <c r="CO17" i="5"/>
  <c r="CJ17" i="5"/>
  <c r="BN37" i="5"/>
  <c r="CE17" i="5"/>
  <c r="BW18" i="5"/>
  <c r="BW35" i="5"/>
  <c r="BW36" i="5"/>
  <c r="BW38" i="5"/>
  <c r="BW39" i="5"/>
  <c r="BW47" i="5"/>
  <c r="BW48" i="5"/>
  <c r="BW53" i="5"/>
  <c r="BW54" i="5"/>
  <c r="BR18" i="5"/>
  <c r="BR35" i="5"/>
  <c r="BR36" i="5"/>
  <c r="BR38" i="5"/>
  <c r="BR39" i="5"/>
  <c r="BR47" i="5"/>
  <c r="BR48" i="5"/>
  <c r="BR53" i="5"/>
  <c r="BR54" i="5"/>
  <c r="BM18" i="5"/>
  <c r="BM35" i="5"/>
  <c r="BM36" i="5"/>
  <c r="BM38" i="5"/>
  <c r="BM39" i="5"/>
  <c r="BM47" i="5"/>
  <c r="BM48" i="5"/>
  <c r="BM53" i="5"/>
  <c r="BM54" i="5"/>
  <c r="BW17" i="5"/>
  <c r="BR17" i="5"/>
  <c r="BM17" i="5"/>
  <c r="BE18" i="5"/>
  <c r="BE20" i="5"/>
  <c r="BE21" i="5"/>
  <c r="BE23" i="5"/>
  <c r="BE24" i="5"/>
  <c r="BE26" i="5"/>
  <c r="BE27" i="5"/>
  <c r="BE29" i="5"/>
  <c r="BE30" i="5"/>
  <c r="BE32" i="5"/>
  <c r="BE33" i="5"/>
  <c r="BE35" i="5"/>
  <c r="BE36" i="5"/>
  <c r="BE38" i="5"/>
  <c r="BE39" i="5"/>
  <c r="BE41" i="5"/>
  <c r="BE42" i="5"/>
  <c r="BE44" i="5"/>
  <c r="BE45" i="5"/>
  <c r="BE47" i="5"/>
  <c r="BE48" i="5"/>
  <c r="BE50" i="5"/>
  <c r="BE51" i="5"/>
  <c r="BE53" i="5"/>
  <c r="BE54" i="5"/>
  <c r="BE56" i="5"/>
  <c r="BE57" i="5"/>
  <c r="BE59" i="5"/>
  <c r="BE60" i="5"/>
  <c r="AZ18" i="5"/>
  <c r="AZ20" i="5"/>
  <c r="AZ21" i="5"/>
  <c r="AZ23" i="5"/>
  <c r="AZ24" i="5"/>
  <c r="AZ26" i="5"/>
  <c r="AZ27" i="5"/>
  <c r="AZ29" i="5"/>
  <c r="AZ30" i="5"/>
  <c r="AZ32" i="5"/>
  <c r="AZ33" i="5"/>
  <c r="AZ35" i="5"/>
  <c r="AZ36" i="5"/>
  <c r="AZ38" i="5"/>
  <c r="AZ39" i="5"/>
  <c r="AZ41" i="5"/>
  <c r="AZ42" i="5"/>
  <c r="AZ44" i="5"/>
  <c r="AZ45" i="5"/>
  <c r="AZ47" i="5"/>
  <c r="AZ48" i="5"/>
  <c r="AZ50" i="5"/>
  <c r="AZ51" i="5"/>
  <c r="AZ53" i="5"/>
  <c r="AZ54" i="5"/>
  <c r="AZ56" i="5"/>
  <c r="AZ57" i="5"/>
  <c r="AZ59" i="5"/>
  <c r="AZ60" i="5"/>
  <c r="AU18" i="5"/>
  <c r="AU20" i="5"/>
  <c r="AU21" i="5"/>
  <c r="AU23" i="5"/>
  <c r="AU24" i="5"/>
  <c r="AU26" i="5"/>
  <c r="AU27" i="5"/>
  <c r="AU29" i="5"/>
  <c r="AU30" i="5"/>
  <c r="AU32" i="5"/>
  <c r="AU33" i="5"/>
  <c r="AU35" i="5"/>
  <c r="AU36" i="5"/>
  <c r="AU38" i="5"/>
  <c r="AU39" i="5"/>
  <c r="AU41" i="5"/>
  <c r="AU42" i="5"/>
  <c r="AU44" i="5"/>
  <c r="AU45" i="5"/>
  <c r="AU47" i="5"/>
  <c r="AU48" i="5"/>
  <c r="AU50" i="5"/>
  <c r="AU51" i="5"/>
  <c r="AU53" i="5"/>
  <c r="AU54" i="5"/>
  <c r="AU56" i="5"/>
  <c r="AU57" i="5"/>
  <c r="AU59" i="5"/>
  <c r="AU60" i="5"/>
  <c r="BE17" i="5"/>
  <c r="AZ17" i="5"/>
  <c r="AU17" i="5"/>
  <c r="AM24" i="5"/>
  <c r="AM26" i="5"/>
  <c r="AM27" i="5"/>
  <c r="AM35" i="5"/>
  <c r="AM36" i="5"/>
  <c r="AM38" i="5"/>
  <c r="AM39" i="5"/>
  <c r="AM47" i="5"/>
  <c r="AM48" i="5"/>
  <c r="AH24" i="5"/>
  <c r="AH26" i="5"/>
  <c r="AH27" i="5"/>
  <c r="AH35" i="5"/>
  <c r="AH36" i="5"/>
  <c r="AH38" i="5"/>
  <c r="AH39" i="5"/>
  <c r="AH47" i="5"/>
  <c r="AH48" i="5"/>
  <c r="AC24" i="5"/>
  <c r="AC26" i="5"/>
  <c r="AC27" i="5"/>
  <c r="AC35" i="5"/>
  <c r="AC36" i="5"/>
  <c r="AC38" i="5"/>
  <c r="AC39" i="5"/>
  <c r="AC47" i="5"/>
  <c r="AC48" i="5"/>
  <c r="AM23" i="5"/>
  <c r="AH23" i="5"/>
  <c r="W12" i="5"/>
  <c r="W14" i="5"/>
  <c r="W15" i="5"/>
  <c r="W17" i="5"/>
  <c r="W18" i="5"/>
  <c r="W20" i="5"/>
  <c r="W21" i="5"/>
  <c r="W23" i="5"/>
  <c r="AN23" i="5" s="1"/>
  <c r="W24" i="5"/>
  <c r="AN24" i="5" s="1"/>
  <c r="W26" i="5"/>
  <c r="AN26" i="5" s="1"/>
  <c r="W27" i="5"/>
  <c r="AN27" i="5" s="1"/>
  <c r="W29" i="5"/>
  <c r="GT29" i="5" s="1"/>
  <c r="W30" i="5"/>
  <c r="GT30" i="5" s="1"/>
  <c r="W32" i="5"/>
  <c r="GT32" i="5" s="1"/>
  <c r="W33" i="5"/>
  <c r="GT33" i="5" s="1"/>
  <c r="W35" i="5"/>
  <c r="AN35" i="5" s="1"/>
  <c r="W36" i="5"/>
  <c r="AN36" i="5" s="1"/>
  <c r="W38" i="5"/>
  <c r="AN38" i="5" s="1"/>
  <c r="W39" i="5"/>
  <c r="AN39" i="5" s="1"/>
  <c r="W41" i="5"/>
  <c r="W42" i="5"/>
  <c r="W44" i="5"/>
  <c r="W45" i="5"/>
  <c r="W47" i="5"/>
  <c r="AN47" i="5" s="1"/>
  <c r="W48" i="5"/>
  <c r="AN48" i="5" s="1"/>
  <c r="W50" i="5"/>
  <c r="W51" i="5"/>
  <c r="W53" i="5"/>
  <c r="DH53" i="5" s="1"/>
  <c r="W54" i="5"/>
  <c r="W56" i="5"/>
  <c r="W57" i="5"/>
  <c r="DH57" i="5" s="1"/>
  <c r="W59" i="5"/>
  <c r="W60" i="5"/>
  <c r="S12" i="5"/>
  <c r="S14" i="5"/>
  <c r="S15" i="5"/>
  <c r="S17" i="5"/>
  <c r="S18" i="5"/>
  <c r="S20" i="5"/>
  <c r="S21" i="5"/>
  <c r="S23" i="5"/>
  <c r="S24" i="5"/>
  <c r="S26" i="5"/>
  <c r="S27" i="5"/>
  <c r="S29" i="5"/>
  <c r="GO29" i="5" s="1"/>
  <c r="S30" i="5"/>
  <c r="GO30" i="5" s="1"/>
  <c r="S32" i="5"/>
  <c r="GO32" i="5" s="1"/>
  <c r="S33" i="5"/>
  <c r="GO33" i="5" s="1"/>
  <c r="S35" i="5"/>
  <c r="S36" i="5"/>
  <c r="S38" i="5"/>
  <c r="S39" i="5"/>
  <c r="S41" i="5"/>
  <c r="S42" i="5"/>
  <c r="S44" i="5"/>
  <c r="S45" i="5"/>
  <c r="S47" i="5"/>
  <c r="S48" i="5"/>
  <c r="S50" i="5"/>
  <c r="S51" i="5"/>
  <c r="S53" i="5"/>
  <c r="S54" i="5"/>
  <c r="S56" i="5"/>
  <c r="S57" i="5"/>
  <c r="S59" i="5"/>
  <c r="S60" i="5"/>
  <c r="O12" i="5"/>
  <c r="O14" i="5"/>
  <c r="O15" i="5"/>
  <c r="O17" i="5"/>
  <c r="O18" i="5"/>
  <c r="O20" i="5"/>
  <c r="CX20" i="5" s="1"/>
  <c r="O21" i="5"/>
  <c r="CX21" i="5" s="1"/>
  <c r="O23" i="5"/>
  <c r="O24" i="5"/>
  <c r="O26" i="5"/>
  <c r="O27" i="5"/>
  <c r="O29" i="5"/>
  <c r="CX29" i="5" s="1"/>
  <c r="O30" i="5"/>
  <c r="GJ30" i="5" s="1"/>
  <c r="O32" i="5"/>
  <c r="CX32" i="5" s="1"/>
  <c r="O33" i="5"/>
  <c r="CX33" i="5" s="1"/>
  <c r="O35" i="5"/>
  <c r="O36" i="5"/>
  <c r="O38" i="5"/>
  <c r="O39" i="5"/>
  <c r="AD39" i="5" s="1"/>
  <c r="O41" i="5"/>
  <c r="CX41" i="5" s="1"/>
  <c r="O42" i="5"/>
  <c r="O44" i="5"/>
  <c r="CX44" i="5" s="1"/>
  <c r="O45" i="5"/>
  <c r="CX45" i="5" s="1"/>
  <c r="O47" i="5"/>
  <c r="O48" i="5"/>
  <c r="O50" i="5"/>
  <c r="O51" i="5"/>
  <c r="O53" i="5"/>
  <c r="O54" i="5"/>
  <c r="O56" i="5"/>
  <c r="O57" i="5"/>
  <c r="O60" i="5"/>
  <c r="W11" i="5"/>
  <c r="S11" i="5"/>
  <c r="O11" i="5"/>
  <c r="AC23" i="5"/>
  <c r="AV17" i="5" l="1"/>
  <c r="CX57" i="5"/>
  <c r="AI36" i="5"/>
  <c r="BA60" i="5"/>
  <c r="BA54" i="5"/>
  <c r="BA48" i="5"/>
  <c r="BA42" i="5"/>
  <c r="BA36" i="5"/>
  <c r="BA30" i="5"/>
  <c r="BA24" i="5"/>
  <c r="BA18" i="5"/>
  <c r="BA17" i="5"/>
  <c r="BA59" i="5"/>
  <c r="BA53" i="5"/>
  <c r="BA47" i="5"/>
  <c r="BA41" i="5"/>
  <c r="BA35" i="5"/>
  <c r="BA29" i="5"/>
  <c r="BA23" i="5"/>
  <c r="BA57" i="5"/>
  <c r="BA51" i="5"/>
  <c r="BA45" i="5"/>
  <c r="BA39" i="5"/>
  <c r="BA33" i="5"/>
  <c r="BA27" i="5"/>
  <c r="BA21" i="5"/>
  <c r="BA56" i="5"/>
  <c r="BA50" i="5"/>
  <c r="BA44" i="5"/>
  <c r="BA38" i="5"/>
  <c r="BA32" i="5"/>
  <c r="BA26" i="5"/>
  <c r="BA20" i="5"/>
  <c r="AI23" i="5"/>
  <c r="GJ29" i="5"/>
  <c r="DC54" i="5"/>
  <c r="AD27" i="5"/>
  <c r="GJ53" i="5"/>
  <c r="GJ32" i="5"/>
  <c r="GO53" i="5"/>
  <c r="GJ33" i="5"/>
  <c r="AI48" i="5"/>
  <c r="AI24" i="5"/>
  <c r="GT53" i="5"/>
  <c r="FJ29" i="5"/>
  <c r="FR29" i="5"/>
  <c r="EZ29" i="5"/>
  <c r="FW29" i="5"/>
  <c r="FE29" i="5"/>
  <c r="GB29" i="5"/>
  <c r="DC17" i="5"/>
  <c r="CX50" i="5"/>
  <c r="DC60" i="5"/>
  <c r="DC53" i="5"/>
  <c r="DC44" i="5"/>
  <c r="DC32" i="5"/>
  <c r="DC20" i="5"/>
  <c r="DH56" i="5"/>
  <c r="DH50" i="5"/>
  <c r="DP20" i="5"/>
  <c r="EM20" i="5"/>
  <c r="DP54" i="5"/>
  <c r="DP45" i="5"/>
  <c r="DP33" i="5"/>
  <c r="DP21" i="5"/>
  <c r="DU53" i="5"/>
  <c r="DU44" i="5"/>
  <c r="DU32" i="5"/>
  <c r="DZ60" i="5"/>
  <c r="DZ51" i="5"/>
  <c r="DZ42" i="5"/>
  <c r="DZ30" i="5"/>
  <c r="EH59" i="5"/>
  <c r="EH53" i="5"/>
  <c r="EH32" i="5"/>
  <c r="EM60" i="5"/>
  <c r="EM54" i="5"/>
  <c r="EM33" i="5"/>
  <c r="EM21" i="5"/>
  <c r="ER56" i="5"/>
  <c r="ER44" i="5"/>
  <c r="ER29" i="5"/>
  <c r="EZ54" i="5"/>
  <c r="EZ30" i="5"/>
  <c r="FE53" i="5"/>
  <c r="FJ57" i="5"/>
  <c r="FJ33" i="5"/>
  <c r="FR56" i="5"/>
  <c r="FR32" i="5"/>
  <c r="FW54" i="5"/>
  <c r="FW30" i="5"/>
  <c r="GB53" i="5"/>
  <c r="DH59" i="5"/>
  <c r="CF59" i="5"/>
  <c r="CF53" i="5"/>
  <c r="CF47" i="5"/>
  <c r="CF41" i="5"/>
  <c r="CF32" i="5"/>
  <c r="CF20" i="5"/>
  <c r="CK57" i="5"/>
  <c r="CK51" i="5"/>
  <c r="CK45" i="5"/>
  <c r="CK39" i="5"/>
  <c r="CK30" i="5"/>
  <c r="CK18" i="5"/>
  <c r="CP56" i="5"/>
  <c r="CP50" i="5"/>
  <c r="CP44" i="5"/>
  <c r="CP38" i="5"/>
  <c r="CP29" i="5"/>
  <c r="CK17" i="5"/>
  <c r="DH17" i="5"/>
  <c r="CX54" i="5"/>
  <c r="DC57" i="5"/>
  <c r="DH54" i="5"/>
  <c r="DU20" i="5"/>
  <c r="ER20" i="5"/>
  <c r="DP53" i="5"/>
  <c r="DP44" i="5"/>
  <c r="DP32" i="5"/>
  <c r="DU60" i="5"/>
  <c r="DU51" i="5"/>
  <c r="DU42" i="5"/>
  <c r="DU30" i="5"/>
  <c r="DZ59" i="5"/>
  <c r="DZ50" i="5"/>
  <c r="DZ41" i="5"/>
  <c r="DZ29" i="5"/>
  <c r="EH57" i="5"/>
  <c r="EH45" i="5"/>
  <c r="EH30" i="5"/>
  <c r="EM59" i="5"/>
  <c r="EM53" i="5"/>
  <c r="EM32" i="5"/>
  <c r="ER60" i="5"/>
  <c r="ER54" i="5"/>
  <c r="ER33" i="5"/>
  <c r="ER21" i="5"/>
  <c r="EZ53" i="5"/>
  <c r="FE57" i="5"/>
  <c r="FE33" i="5"/>
  <c r="FJ56" i="5"/>
  <c r="FJ32" i="5"/>
  <c r="FR54" i="5"/>
  <c r="FR30" i="5"/>
  <c r="FW53" i="5"/>
  <c r="GB57" i="5"/>
  <c r="GB33" i="5"/>
  <c r="DC59" i="5"/>
  <c r="CF57" i="5"/>
  <c r="CF51" i="5"/>
  <c r="CF45" i="5"/>
  <c r="CF39" i="5"/>
  <c r="CF30" i="5"/>
  <c r="CF18" i="5"/>
  <c r="CK56" i="5"/>
  <c r="CK50" i="5"/>
  <c r="CK44" i="5"/>
  <c r="CK38" i="5"/>
  <c r="CK29" i="5"/>
  <c r="CP60" i="5"/>
  <c r="CP54" i="5"/>
  <c r="CP48" i="5"/>
  <c r="CP42" i="5"/>
  <c r="CP33" i="5"/>
  <c r="CP21" i="5"/>
  <c r="CP17" i="5"/>
  <c r="DC56" i="5"/>
  <c r="DC41" i="5"/>
  <c r="DC29" i="5"/>
  <c r="DH60" i="5"/>
  <c r="DH44" i="5"/>
  <c r="DH32" i="5"/>
  <c r="DZ20" i="5"/>
  <c r="DP60" i="5"/>
  <c r="DP51" i="5"/>
  <c r="DP42" i="5"/>
  <c r="DP30" i="5"/>
  <c r="DU59" i="5"/>
  <c r="DU50" i="5"/>
  <c r="DU41" i="5"/>
  <c r="DU29" i="5"/>
  <c r="DZ54" i="5"/>
  <c r="DZ45" i="5"/>
  <c r="DZ33" i="5"/>
  <c r="DZ21" i="5"/>
  <c r="EH56" i="5"/>
  <c r="EH44" i="5"/>
  <c r="EH29" i="5"/>
  <c r="EM57" i="5"/>
  <c r="EM45" i="5"/>
  <c r="EM30" i="5"/>
  <c r="ER59" i="5"/>
  <c r="ER53" i="5"/>
  <c r="ER32" i="5"/>
  <c r="EZ57" i="5"/>
  <c r="EZ33" i="5"/>
  <c r="FL33" i="5" s="1"/>
  <c r="FE56" i="5"/>
  <c r="FE32" i="5"/>
  <c r="FJ54" i="5"/>
  <c r="FJ30" i="5"/>
  <c r="FR53" i="5"/>
  <c r="FW57" i="5"/>
  <c r="FW33" i="5"/>
  <c r="GB56" i="5"/>
  <c r="GB32" i="5"/>
  <c r="CX59" i="5"/>
  <c r="CF56" i="5"/>
  <c r="CF50" i="5"/>
  <c r="CF44" i="5"/>
  <c r="CF38" i="5"/>
  <c r="CF29" i="5"/>
  <c r="CK60" i="5"/>
  <c r="CK54" i="5"/>
  <c r="CK48" i="5"/>
  <c r="CK42" i="5"/>
  <c r="CK33" i="5"/>
  <c r="CK21" i="5"/>
  <c r="CP59" i="5"/>
  <c r="CP53" i="5"/>
  <c r="CP47" i="5"/>
  <c r="CP41" i="5"/>
  <c r="CP32" i="5"/>
  <c r="CP20" i="5"/>
  <c r="CF17" i="5"/>
  <c r="CX17" i="5"/>
  <c r="CX51" i="5"/>
  <c r="CX42" i="5"/>
  <c r="CX30" i="5"/>
  <c r="CX18" i="5"/>
  <c r="DC45" i="5"/>
  <c r="DC33" i="5"/>
  <c r="DC21" i="5"/>
  <c r="DH51" i="5"/>
  <c r="DH42" i="5"/>
  <c r="DH30" i="5"/>
  <c r="DH18" i="5"/>
  <c r="EH20" i="5"/>
  <c r="DP59" i="5"/>
  <c r="DP50" i="5"/>
  <c r="DP41" i="5"/>
  <c r="DP29" i="5"/>
  <c r="DU54" i="5"/>
  <c r="DU45" i="5"/>
  <c r="DU33" i="5"/>
  <c r="DU21" i="5"/>
  <c r="DZ53" i="5"/>
  <c r="DZ44" i="5"/>
  <c r="DZ32" i="5"/>
  <c r="EH60" i="5"/>
  <c r="EH54" i="5"/>
  <c r="EH33" i="5"/>
  <c r="EH21" i="5"/>
  <c r="EM56" i="5"/>
  <c r="EM44" i="5"/>
  <c r="EM29" i="5"/>
  <c r="ER57" i="5"/>
  <c r="ER45" i="5"/>
  <c r="ER30" i="5"/>
  <c r="EZ56" i="5"/>
  <c r="EZ32" i="5"/>
  <c r="FE54" i="5"/>
  <c r="FE30" i="5"/>
  <c r="FK30" i="5" s="1"/>
  <c r="FJ53" i="5"/>
  <c r="FR57" i="5"/>
  <c r="FR33" i="5"/>
  <c r="FW56" i="5"/>
  <c r="FW32" i="5"/>
  <c r="GB54" i="5"/>
  <c r="GB30" i="5"/>
  <c r="CF60" i="5"/>
  <c r="CF54" i="5"/>
  <c r="CF48" i="5"/>
  <c r="CF42" i="5"/>
  <c r="CF33" i="5"/>
  <c r="CF21" i="5"/>
  <c r="CK59" i="5"/>
  <c r="CK53" i="5"/>
  <c r="CK47" i="5"/>
  <c r="CK41" i="5"/>
  <c r="CK32" i="5"/>
  <c r="CK20" i="5"/>
  <c r="CP57" i="5"/>
  <c r="CP51" i="5"/>
  <c r="CP45" i="5"/>
  <c r="CP39" i="5"/>
  <c r="CP30" i="5"/>
  <c r="CP18" i="5"/>
  <c r="CX56" i="5"/>
  <c r="DH41" i="5"/>
  <c r="DH29" i="5"/>
  <c r="DC51" i="5"/>
  <c r="CX60" i="5"/>
  <c r="DC50" i="5"/>
  <c r="DH45" i="5"/>
  <c r="DH33" i="5"/>
  <c r="DH21" i="5"/>
  <c r="CX53" i="5"/>
  <c r="DC42" i="5"/>
  <c r="DC30" i="5"/>
  <c r="DC18" i="5"/>
  <c r="DH20" i="5"/>
  <c r="BX17" i="5"/>
  <c r="BN47" i="5"/>
  <c r="BN35" i="5"/>
  <c r="BF17" i="5"/>
  <c r="BN54" i="5"/>
  <c r="BN39" i="5"/>
  <c r="BN18" i="5"/>
  <c r="BN17" i="5"/>
  <c r="BN53" i="5"/>
  <c r="BN38" i="5"/>
  <c r="BS17" i="5"/>
  <c r="BN48" i="5"/>
  <c r="BN36" i="5"/>
  <c r="BS48" i="5"/>
  <c r="BS36" i="5"/>
  <c r="BX53" i="5"/>
  <c r="BX38" i="5"/>
  <c r="BS47" i="5"/>
  <c r="BS35" i="5"/>
  <c r="BX48" i="5"/>
  <c r="BX36" i="5"/>
  <c r="BS54" i="5"/>
  <c r="BS39" i="5"/>
  <c r="BS18" i="5"/>
  <c r="BX47" i="5"/>
  <c r="BX35" i="5"/>
  <c r="BS53" i="5"/>
  <c r="BS38" i="5"/>
  <c r="BX54" i="5"/>
  <c r="BX39" i="5"/>
  <c r="BX18" i="5"/>
  <c r="AI39" i="5"/>
  <c r="AI27" i="5"/>
  <c r="AD38" i="5"/>
  <c r="AD26" i="5"/>
  <c r="AV51" i="5"/>
  <c r="AV39" i="5"/>
  <c r="AV27" i="5"/>
  <c r="BF57" i="5"/>
  <c r="BF53" i="5"/>
  <c r="BF45" i="5"/>
  <c r="BF41" i="5"/>
  <c r="BF33" i="5"/>
  <c r="BF29" i="5"/>
  <c r="BF21" i="5"/>
  <c r="AV47" i="5"/>
  <c r="AV23" i="5"/>
  <c r="AD48" i="5"/>
  <c r="AD36" i="5"/>
  <c r="AD24" i="5"/>
  <c r="AI38" i="5"/>
  <c r="AI26" i="5"/>
  <c r="AV54" i="5"/>
  <c r="AV50" i="5"/>
  <c r="AV42" i="5"/>
  <c r="AV38" i="5"/>
  <c r="AV30" i="5"/>
  <c r="AV26" i="5"/>
  <c r="AV18" i="5"/>
  <c r="BF60" i="5"/>
  <c r="BF56" i="5"/>
  <c r="BF48" i="5"/>
  <c r="BF44" i="5"/>
  <c r="BF36" i="5"/>
  <c r="BF32" i="5"/>
  <c r="BF24" i="5"/>
  <c r="BF20" i="5"/>
  <c r="AV59" i="5"/>
  <c r="AV35" i="5"/>
  <c r="AD47" i="5"/>
  <c r="AD35" i="5"/>
  <c r="AV57" i="5"/>
  <c r="AV53" i="5"/>
  <c r="AV45" i="5"/>
  <c r="AV41" i="5"/>
  <c r="AV33" i="5"/>
  <c r="AV29" i="5"/>
  <c r="AV21" i="5"/>
  <c r="BF59" i="5"/>
  <c r="BF51" i="5"/>
  <c r="BF47" i="5"/>
  <c r="BF39" i="5"/>
  <c r="BF35" i="5"/>
  <c r="BF27" i="5"/>
  <c r="BF23" i="5"/>
  <c r="AI47" i="5"/>
  <c r="AI35" i="5"/>
  <c r="AV60" i="5"/>
  <c r="AV56" i="5"/>
  <c r="AV48" i="5"/>
  <c r="AV44" i="5"/>
  <c r="AV36" i="5"/>
  <c r="AV32" i="5"/>
  <c r="AV24" i="5"/>
  <c r="AV20" i="5"/>
  <c r="BF54" i="5"/>
  <c r="BF50" i="5"/>
  <c r="BF42" i="5"/>
  <c r="BF38" i="5"/>
  <c r="BF30" i="5"/>
  <c r="BF26" i="5"/>
  <c r="BF18" i="5"/>
  <c r="AD23" i="5"/>
  <c r="FK33" i="5"/>
  <c r="FL30" i="5"/>
  <c r="FK29" i="5"/>
  <c r="FL29" i="5" l="1"/>
  <c r="FK32" i="5"/>
  <c r="FL32" i="5"/>
  <c r="ET59" i="5"/>
  <c r="ET60" i="5"/>
  <c r="ES59" i="5"/>
  <c r="ES60" i="5"/>
  <c r="ET30" i="5"/>
  <c r="ET32" i="5"/>
  <c r="ET33" i="5"/>
  <c r="ES30" i="5"/>
  <c r="ES32" i="5"/>
  <c r="ES33" i="5"/>
  <c r="ET29" i="5"/>
  <c r="ES29" i="5"/>
  <c r="ET20" i="5"/>
  <c r="ES20" i="5"/>
  <c r="EB60" i="5" l="1"/>
  <c r="EA60" i="5"/>
  <c r="EB59" i="5"/>
  <c r="EA59" i="5"/>
  <c r="EB32" i="5"/>
  <c r="EB33" i="5"/>
  <c r="EA32" i="5"/>
  <c r="EA33" i="5"/>
  <c r="EB21" i="5"/>
  <c r="EA21" i="5"/>
  <c r="EB30" i="5"/>
  <c r="EA30" i="5"/>
  <c r="EB29" i="5"/>
  <c r="EA29" i="5"/>
  <c r="EB20" i="5"/>
  <c r="EA20" i="5"/>
  <c r="DJ30" i="5" l="1"/>
  <c r="DJ32" i="5"/>
  <c r="DJ33" i="5"/>
  <c r="DJ29" i="5"/>
  <c r="DI30" i="5"/>
  <c r="DI32" i="5"/>
  <c r="DI33" i="5"/>
  <c r="DI29" i="5"/>
  <c r="DJ59" i="5"/>
  <c r="DJ60" i="5"/>
  <c r="DI59" i="5"/>
  <c r="DI60" i="5"/>
  <c r="DJ20" i="5"/>
  <c r="DI20" i="5"/>
  <c r="DJ17" i="5"/>
  <c r="DI17" i="5"/>
  <c r="CR59" i="5" l="1"/>
  <c r="CR60" i="5"/>
  <c r="CQ59" i="5"/>
  <c r="CQ60" i="5"/>
  <c r="CR32" i="5"/>
  <c r="CQ32" i="5"/>
  <c r="CR29" i="5"/>
  <c r="CQ29" i="5"/>
  <c r="CR20" i="5"/>
  <c r="CQ20" i="5"/>
  <c r="CR17" i="5"/>
  <c r="CQ17" i="5"/>
  <c r="BZ17" i="5" l="1"/>
  <c r="BY17" i="5"/>
  <c r="BH59" i="5"/>
  <c r="BH60" i="5"/>
  <c r="BG59" i="5"/>
  <c r="BG60" i="5"/>
  <c r="BH32" i="5"/>
  <c r="BH33" i="5"/>
  <c r="BG32" i="5"/>
  <c r="BG33" i="5"/>
  <c r="BH29" i="5"/>
  <c r="BH30" i="5"/>
  <c r="BG29" i="5"/>
  <c r="BG30" i="5"/>
  <c r="BH20" i="5"/>
  <c r="BH21" i="5"/>
  <c r="BG20" i="5"/>
  <c r="BG21" i="5"/>
  <c r="BH18" i="5"/>
  <c r="BG18" i="5"/>
  <c r="BH17" i="5"/>
  <c r="BG17" i="5"/>
  <c r="BI20" i="5" l="1"/>
  <c r="BI59" i="5"/>
  <c r="DK17" i="5"/>
  <c r="CS17" i="5"/>
  <c r="FM29" i="5"/>
  <c r="EU29" i="5"/>
  <c r="EC29" i="5"/>
  <c r="DK29" i="5"/>
  <c r="CS29" i="5"/>
  <c r="BI17" i="5"/>
  <c r="EU20" i="5"/>
  <c r="EC20" i="5"/>
  <c r="DK20" i="5"/>
  <c r="CS20" i="5"/>
  <c r="FM32" i="5"/>
  <c r="EU32" i="5"/>
  <c r="EC32" i="5"/>
  <c r="DK32" i="5"/>
  <c r="CS32" i="5"/>
  <c r="EU59" i="5"/>
  <c r="EC59" i="5"/>
  <c r="DK59" i="5"/>
  <c r="CS59" i="5"/>
  <c r="BI29" i="5"/>
  <c r="BI32" i="5"/>
  <c r="CA17" i="5"/>
  <c r="GD57" i="5"/>
  <c r="GD56" i="5"/>
  <c r="GC54" i="5"/>
  <c r="GC56" i="5"/>
  <c r="GC57" i="5"/>
  <c r="FL54" i="5" l="1"/>
  <c r="FL56" i="5"/>
  <c r="FL57" i="5"/>
  <c r="FK54" i="5"/>
  <c r="FK56" i="5"/>
  <c r="FK57" i="5"/>
  <c r="GV53" i="5"/>
  <c r="GU53" i="5"/>
  <c r="BH24" i="5" l="1"/>
  <c r="BH26" i="5"/>
  <c r="BH27" i="5"/>
  <c r="BG24" i="5"/>
  <c r="BG26" i="5"/>
  <c r="BG27" i="5"/>
  <c r="BH23" i="5"/>
  <c r="BG23" i="5"/>
  <c r="AP26" i="5" l="1"/>
  <c r="AP27" i="5"/>
  <c r="AO26" i="5"/>
  <c r="AO27" i="5"/>
  <c r="AP24" i="5"/>
  <c r="AO24" i="5"/>
  <c r="AP23" i="5"/>
  <c r="AO23" i="5"/>
  <c r="BI26" i="5"/>
  <c r="BI24" i="5"/>
  <c r="BI23" i="5"/>
  <c r="AQ23" i="5" l="1"/>
  <c r="AQ26" i="5"/>
  <c r="ET44" i="5"/>
  <c r="ES44" i="5"/>
  <c r="ET54" i="5"/>
  <c r="ET56" i="5"/>
  <c r="ET57" i="5"/>
  <c r="ES54" i="5"/>
  <c r="ES56" i="5"/>
  <c r="ES57" i="5"/>
  <c r="GD53" i="5"/>
  <c r="GC53" i="5"/>
  <c r="EB41" i="5" l="1"/>
  <c r="EA41" i="5"/>
  <c r="EB45" i="5" l="1"/>
  <c r="EA45" i="5"/>
  <c r="EB44" i="5"/>
  <c r="EA44" i="5"/>
  <c r="EB51" i="5"/>
  <c r="EA51" i="5"/>
  <c r="EB50" i="5"/>
  <c r="EA50" i="5"/>
  <c r="FL53" i="5" l="1"/>
  <c r="FK53" i="5"/>
  <c r="DJ44" i="5"/>
  <c r="DJ45" i="5"/>
  <c r="DI44" i="5"/>
  <c r="DI45" i="5"/>
  <c r="DJ42" i="5"/>
  <c r="DI42" i="5"/>
  <c r="DJ41" i="5"/>
  <c r="DI41" i="5"/>
  <c r="CR56" i="5"/>
  <c r="CR57" i="5"/>
  <c r="CQ56" i="5"/>
  <c r="CQ57" i="5"/>
  <c r="DJ56" i="5"/>
  <c r="DJ57" i="5"/>
  <c r="DI56" i="5"/>
  <c r="DI57" i="5"/>
  <c r="DJ51" i="5"/>
  <c r="DI51" i="5"/>
  <c r="DJ50" i="5"/>
  <c r="DI50" i="5"/>
  <c r="ET53" i="5" l="1"/>
  <c r="ES53" i="5"/>
  <c r="CR44" i="5"/>
  <c r="CR45" i="5"/>
  <c r="CQ44" i="5"/>
  <c r="CQ45" i="5"/>
  <c r="CR41" i="5"/>
  <c r="CR42" i="5"/>
  <c r="CQ41" i="5"/>
  <c r="CQ42" i="5"/>
  <c r="CR50" i="5"/>
  <c r="CR51" i="5"/>
  <c r="CQ50" i="5"/>
  <c r="CQ51" i="5"/>
  <c r="BH41" i="5" l="1"/>
  <c r="BH42" i="5"/>
  <c r="BH44" i="5"/>
  <c r="BH45" i="5"/>
  <c r="BG41" i="5"/>
  <c r="BG42" i="5"/>
  <c r="BG44" i="5"/>
  <c r="BG45" i="5"/>
  <c r="EB54" i="5"/>
  <c r="EA54" i="5"/>
  <c r="EB53" i="5"/>
  <c r="EA53" i="5"/>
  <c r="BH56" i="5"/>
  <c r="BH57" i="5"/>
  <c r="BG56" i="5"/>
  <c r="BG57" i="5"/>
  <c r="BH50" i="5"/>
  <c r="BH51" i="5"/>
  <c r="BG50" i="5"/>
  <c r="BG51" i="5"/>
  <c r="CS44" i="5"/>
  <c r="FM56" i="5" l="1"/>
  <c r="GE56" i="5"/>
  <c r="BI50" i="5"/>
  <c r="BI44" i="5"/>
  <c r="EC41" i="5"/>
  <c r="DK41" i="5"/>
  <c r="CS41" i="5"/>
  <c r="BI41" i="5"/>
  <c r="EU56" i="5"/>
  <c r="DK56" i="5"/>
  <c r="CS56" i="5"/>
  <c r="EC50" i="5"/>
  <c r="DK50" i="5"/>
  <c r="EU44" i="5"/>
  <c r="EC44" i="5"/>
  <c r="DK44" i="5"/>
  <c r="BI56" i="5"/>
  <c r="CS50" i="5"/>
  <c r="DJ54" i="5"/>
  <c r="DI54" i="5"/>
  <c r="DJ53" i="5"/>
  <c r="DI53" i="5"/>
  <c r="CR53" i="5" l="1"/>
  <c r="CR54" i="5"/>
  <c r="CQ53" i="5"/>
  <c r="CQ54" i="5"/>
  <c r="BZ53" i="5"/>
  <c r="BZ54" i="5"/>
  <c r="BY53" i="5"/>
  <c r="BY54" i="5"/>
  <c r="CR47" i="5"/>
  <c r="CR48" i="5"/>
  <c r="CQ47" i="5"/>
  <c r="CQ48" i="5"/>
  <c r="CR39" i="5"/>
  <c r="CQ39" i="5"/>
  <c r="CR38" i="5"/>
  <c r="CQ38" i="5"/>
  <c r="BZ36" i="5" l="1"/>
  <c r="BY36" i="5"/>
  <c r="BZ35" i="5"/>
  <c r="BY35" i="5"/>
  <c r="BZ47" i="5"/>
  <c r="BZ48" i="5"/>
  <c r="BY47" i="5"/>
  <c r="BY48" i="5"/>
  <c r="BZ39" i="5"/>
  <c r="BZ38" i="5"/>
  <c r="BY39" i="5"/>
  <c r="BY38" i="5"/>
  <c r="BH53" i="5" l="1"/>
  <c r="BH54" i="5"/>
  <c r="BG53" i="5"/>
  <c r="BG54" i="5"/>
  <c r="BH36" i="5" l="1"/>
  <c r="BG36" i="5"/>
  <c r="BH35" i="5"/>
  <c r="BG35" i="5"/>
  <c r="BH47" i="5"/>
  <c r="BH48" i="5"/>
  <c r="BG47" i="5"/>
  <c r="BG48" i="5"/>
  <c r="BH39" i="5"/>
  <c r="BG39" i="5"/>
  <c r="BH38" i="5"/>
  <c r="BG38" i="5"/>
  <c r="AP36" i="5"/>
  <c r="AO36" i="5"/>
  <c r="AP35" i="5"/>
  <c r="AO35" i="5"/>
  <c r="AP39" i="5"/>
  <c r="AP47" i="5"/>
  <c r="AP48" i="5"/>
  <c r="AO39" i="5"/>
  <c r="AO47" i="5"/>
  <c r="AO48" i="5"/>
  <c r="CA35" i="5"/>
  <c r="AP38" i="5"/>
  <c r="AO38" i="5"/>
  <c r="BI47" i="5" l="1"/>
  <c r="AQ35" i="5"/>
  <c r="BI38" i="5"/>
  <c r="GE53" i="5"/>
  <c r="FM53" i="5"/>
  <c r="EU53" i="5"/>
  <c r="EC53" i="5"/>
  <c r="CS38" i="5"/>
  <c r="CA38" i="5"/>
  <c r="BI35" i="5"/>
  <c r="AQ38" i="5"/>
  <c r="CS53" i="5"/>
  <c r="DK53" i="5"/>
  <c r="CA53" i="5"/>
  <c r="BI53" i="5"/>
  <c r="CS47" i="5"/>
  <c r="CA47" i="5"/>
  <c r="AQ47" i="5"/>
  <c r="BM154" i="4"/>
  <c r="BL154" i="4"/>
  <c r="BA154" i="4"/>
  <c r="AZ154" i="4"/>
  <c r="AO154" i="4"/>
  <c r="AN154" i="4"/>
  <c r="AC154" i="4"/>
  <c r="AB154" i="4"/>
  <c r="Q154" i="4"/>
  <c r="P154" i="4"/>
  <c r="BM153" i="4"/>
  <c r="BL153" i="4"/>
  <c r="BA153" i="4"/>
  <c r="AZ153" i="4"/>
  <c r="AO153" i="4"/>
  <c r="AN153" i="4"/>
  <c r="AC153" i="4"/>
  <c r="AB153" i="4"/>
  <c r="Q153" i="4"/>
  <c r="P153" i="4"/>
  <c r="BM151" i="4"/>
  <c r="BL151" i="4"/>
  <c r="BA151" i="4"/>
  <c r="AZ151" i="4"/>
  <c r="AO151" i="4"/>
  <c r="AN151" i="4"/>
  <c r="AC151" i="4"/>
  <c r="AB151" i="4"/>
  <c r="Q151" i="4"/>
  <c r="P151" i="4"/>
  <c r="BM150" i="4"/>
  <c r="BL150" i="4"/>
  <c r="BA150" i="4"/>
  <c r="AZ150" i="4"/>
  <c r="AO150" i="4"/>
  <c r="AN150" i="4"/>
  <c r="AC150" i="4"/>
  <c r="AB150" i="4"/>
  <c r="Q150" i="4"/>
  <c r="P150" i="4"/>
  <c r="BM148" i="4"/>
  <c r="BL148" i="4"/>
  <c r="BA148" i="4"/>
  <c r="AZ148" i="4"/>
  <c r="AO148" i="4"/>
  <c r="AN148" i="4"/>
  <c r="AC148" i="4"/>
  <c r="AB148" i="4"/>
  <c r="Q148" i="4"/>
  <c r="P148" i="4"/>
  <c r="BM147" i="4"/>
  <c r="BL147" i="4"/>
  <c r="BA147" i="4"/>
  <c r="AZ147" i="4"/>
  <c r="AO147" i="4"/>
  <c r="AN147" i="4"/>
  <c r="AC147" i="4"/>
  <c r="AB147" i="4"/>
  <c r="Q147" i="4"/>
  <c r="P147" i="4"/>
  <c r="BM145" i="4"/>
  <c r="BL145" i="4"/>
  <c r="BA145" i="4"/>
  <c r="AZ145" i="4"/>
  <c r="AO145" i="4"/>
  <c r="AN145" i="4"/>
  <c r="AC145" i="4"/>
  <c r="AB145" i="4"/>
  <c r="Q145" i="4"/>
  <c r="P145" i="4"/>
  <c r="BM144" i="4"/>
  <c r="BL144" i="4"/>
  <c r="BA144" i="4"/>
  <c r="AZ144" i="4"/>
  <c r="AO144" i="4"/>
  <c r="AN144" i="4"/>
  <c r="AC144" i="4"/>
  <c r="AB144" i="4"/>
  <c r="Q144" i="4"/>
  <c r="P144" i="4"/>
  <c r="BM142" i="4"/>
  <c r="BL142" i="4"/>
  <c r="BA142" i="4"/>
  <c r="AZ142" i="4"/>
  <c r="AO142" i="4"/>
  <c r="AN142" i="4"/>
  <c r="AC142" i="4"/>
  <c r="AB142" i="4"/>
  <c r="Q142" i="4"/>
  <c r="P142" i="4"/>
  <c r="BM141" i="4"/>
  <c r="BL141" i="4"/>
  <c r="BA141" i="4"/>
  <c r="AZ141" i="4"/>
  <c r="AO141" i="4"/>
  <c r="AN141" i="4"/>
  <c r="AC141" i="4"/>
  <c r="AB141" i="4"/>
  <c r="Q141" i="4"/>
  <c r="P141" i="4"/>
  <c r="BM139" i="4"/>
  <c r="BL139" i="4"/>
  <c r="BA139" i="4"/>
  <c r="AZ139" i="4"/>
  <c r="AO139" i="4"/>
  <c r="AN139" i="4"/>
  <c r="AC139" i="4"/>
  <c r="AB139" i="4"/>
  <c r="Q139" i="4"/>
  <c r="P139" i="4"/>
  <c r="BM138" i="4"/>
  <c r="BL138" i="4"/>
  <c r="BA138" i="4"/>
  <c r="AZ138" i="4"/>
  <c r="AO138" i="4"/>
  <c r="AN138" i="4"/>
  <c r="AC138" i="4"/>
  <c r="AB138" i="4"/>
  <c r="Q138" i="4"/>
  <c r="P138" i="4"/>
  <c r="BM136" i="4"/>
  <c r="BL136" i="4"/>
  <c r="BA136" i="4"/>
  <c r="AZ136" i="4"/>
  <c r="AO136" i="4"/>
  <c r="AN136" i="4"/>
  <c r="AC136" i="4"/>
  <c r="AB136" i="4"/>
  <c r="Q136" i="4"/>
  <c r="P136" i="4"/>
  <c r="BM135" i="4"/>
  <c r="BL135" i="4"/>
  <c r="BA135" i="4"/>
  <c r="AZ135" i="4"/>
  <c r="AO135" i="4"/>
  <c r="AN135" i="4"/>
  <c r="AC135" i="4"/>
  <c r="AB135" i="4"/>
  <c r="Q135" i="4"/>
  <c r="P135" i="4"/>
  <c r="Q133" i="4"/>
  <c r="P133" i="4"/>
  <c r="Q132" i="4"/>
  <c r="P132" i="4"/>
  <c r="Q130" i="4"/>
  <c r="P130" i="4"/>
  <c r="Q129" i="4"/>
  <c r="P129" i="4"/>
  <c r="BM127" i="4"/>
  <c r="BL127" i="4"/>
  <c r="BA127" i="4"/>
  <c r="AZ127" i="4"/>
  <c r="AO127" i="4"/>
  <c r="AN127" i="4"/>
  <c r="AC127" i="4"/>
  <c r="AB127" i="4"/>
  <c r="Q127" i="4"/>
  <c r="P127" i="4"/>
  <c r="BM126" i="4"/>
  <c r="BL126" i="4"/>
  <c r="BA126" i="4"/>
  <c r="AZ126" i="4"/>
  <c r="AO126" i="4"/>
  <c r="AN126" i="4"/>
  <c r="AC126" i="4"/>
  <c r="AB126" i="4"/>
  <c r="Q126" i="4"/>
  <c r="P126" i="4"/>
  <c r="BM124" i="4"/>
  <c r="BL124" i="4"/>
  <c r="BA124" i="4"/>
  <c r="AZ124" i="4"/>
  <c r="AO124" i="4"/>
  <c r="AN124" i="4"/>
  <c r="AC124" i="4"/>
  <c r="AB124" i="4"/>
  <c r="Q124" i="4"/>
  <c r="P124" i="4"/>
  <c r="BM123" i="4"/>
  <c r="BL123" i="4"/>
  <c r="BA123" i="4"/>
  <c r="AZ123" i="4"/>
  <c r="AO123" i="4"/>
  <c r="AN123" i="4"/>
  <c r="AC123" i="4"/>
  <c r="AB123" i="4"/>
  <c r="Q123" i="4"/>
  <c r="P123" i="4"/>
  <c r="BM121" i="4"/>
  <c r="BL121" i="4"/>
  <c r="BA121" i="4"/>
  <c r="AZ121" i="4"/>
  <c r="AO121" i="4"/>
  <c r="AN121" i="4"/>
  <c r="AC121" i="4"/>
  <c r="AB121" i="4"/>
  <c r="Q121" i="4"/>
  <c r="P121" i="4"/>
  <c r="BM120" i="4"/>
  <c r="BL120" i="4"/>
  <c r="BA120" i="4"/>
  <c r="AZ120" i="4"/>
  <c r="AO120" i="4"/>
  <c r="AN120" i="4"/>
  <c r="AC120" i="4"/>
  <c r="AB120" i="4"/>
  <c r="Q120" i="4"/>
  <c r="P120" i="4"/>
  <c r="Q118" i="4"/>
  <c r="P118" i="4"/>
  <c r="Q117" i="4"/>
  <c r="P117" i="4"/>
  <c r="Q115" i="4"/>
  <c r="P115" i="4"/>
  <c r="Q114" i="4"/>
  <c r="P114" i="4"/>
  <c r="Q112" i="4"/>
  <c r="P112" i="4"/>
  <c r="Q111" i="4"/>
  <c r="P111" i="4"/>
  <c r="Q109" i="4"/>
  <c r="P109" i="4"/>
  <c r="Q108" i="4"/>
  <c r="P108" i="4"/>
  <c r="Q106" i="4"/>
  <c r="P106" i="4"/>
  <c r="Q105" i="4"/>
  <c r="P105" i="4"/>
  <c r="BM103" i="4"/>
  <c r="BL103" i="4"/>
  <c r="BA103" i="4"/>
  <c r="AZ103" i="4"/>
  <c r="AO103" i="4"/>
  <c r="AN103" i="4"/>
  <c r="AC103" i="4"/>
  <c r="AB103" i="4"/>
  <c r="Q103" i="4"/>
  <c r="P103" i="4"/>
  <c r="BM102" i="4"/>
  <c r="BL102" i="4"/>
  <c r="BA102" i="4"/>
  <c r="AZ102" i="4"/>
  <c r="AO102" i="4"/>
  <c r="AN102" i="4"/>
  <c r="AC102" i="4"/>
  <c r="AB102" i="4"/>
  <c r="Q102" i="4"/>
  <c r="P102" i="4"/>
  <c r="Q100" i="4"/>
  <c r="P100" i="4"/>
  <c r="Q99" i="4"/>
  <c r="P99" i="4"/>
  <c r="Q97" i="4"/>
  <c r="P97" i="4"/>
  <c r="Q96" i="4"/>
  <c r="P96" i="4"/>
  <c r="Q94" i="4"/>
  <c r="P94" i="4"/>
  <c r="Q93" i="4"/>
  <c r="P93" i="4"/>
  <c r="Q91" i="4"/>
  <c r="P91" i="4"/>
  <c r="Q90" i="4"/>
  <c r="P90" i="4"/>
  <c r="Q88" i="4"/>
  <c r="P88" i="4"/>
  <c r="Q87" i="4"/>
  <c r="P87" i="4"/>
  <c r="Q85" i="4"/>
  <c r="P85" i="4"/>
  <c r="Q84" i="4"/>
  <c r="P84" i="4"/>
  <c r="AO82" i="4"/>
  <c r="AN82" i="4"/>
  <c r="AC82" i="4"/>
  <c r="AB82" i="4"/>
  <c r="Q82" i="4"/>
  <c r="P82" i="4"/>
  <c r="AO81" i="4"/>
  <c r="AN81" i="4"/>
  <c r="AC81" i="4"/>
  <c r="AB81" i="4"/>
  <c r="Q81" i="4"/>
  <c r="P81" i="4"/>
  <c r="AO79" i="4"/>
  <c r="AN79" i="4"/>
  <c r="AC79" i="4"/>
  <c r="AB79" i="4"/>
  <c r="Q79" i="4"/>
  <c r="P79" i="4"/>
  <c r="AO78" i="4"/>
  <c r="AN78" i="4"/>
  <c r="AC78" i="4"/>
  <c r="AB78" i="4"/>
  <c r="Q78" i="4"/>
  <c r="P78" i="4"/>
  <c r="BL75" i="4"/>
  <c r="AO75" i="4"/>
  <c r="AN75" i="4"/>
  <c r="BL74" i="4"/>
  <c r="AO74" i="4"/>
  <c r="AN74" i="4"/>
  <c r="BL71" i="4"/>
  <c r="BL70" i="4"/>
  <c r="BL67" i="4"/>
  <c r="BL66" i="4"/>
  <c r="B7" i="2"/>
  <c r="B6" i="2"/>
  <c r="B5" i="2"/>
  <c r="B4" i="2"/>
  <c r="B3" i="2"/>
  <c r="B2" i="2"/>
  <c r="D36" i="1"/>
  <c r="C36" i="1"/>
  <c r="F34" i="1"/>
  <c r="E34" i="1"/>
  <c r="D34" i="1"/>
  <c r="C34" i="1"/>
  <c r="F32" i="1"/>
  <c r="E32" i="1"/>
  <c r="D32" i="1"/>
  <c r="C32" i="1"/>
  <c r="F27" i="1"/>
  <c r="E27" i="1"/>
  <c r="D27" i="1"/>
  <c r="C27" i="1"/>
  <c r="F25" i="1"/>
  <c r="E25" i="1"/>
  <c r="D25" i="1"/>
  <c r="C25" i="1"/>
  <c r="F22" i="1"/>
  <c r="E22" i="1"/>
  <c r="D22" i="1"/>
  <c r="C22" i="1"/>
  <c r="F20" i="1"/>
  <c r="E20" i="1"/>
  <c r="D20" i="1"/>
  <c r="C20" i="1"/>
  <c r="F18" i="1"/>
  <c r="E18" i="1"/>
  <c r="D18" i="1"/>
  <c r="C18" i="1"/>
  <c r="F15" i="1"/>
  <c r="E15" i="1"/>
  <c r="D15" i="1"/>
  <c r="C15" i="1"/>
  <c r="F13" i="1"/>
  <c r="E13" i="1"/>
  <c r="D13" i="1"/>
  <c r="C13" i="1"/>
  <c r="F11" i="1"/>
  <c r="E11" i="1"/>
  <c r="D11" i="1"/>
  <c r="C11" i="1"/>
  <c r="F8" i="1"/>
  <c r="E8" i="1"/>
  <c r="D8" i="1"/>
  <c r="C8" i="1"/>
  <c r="F6" i="1"/>
  <c r="E6" i="1"/>
  <c r="D6" i="1"/>
  <c r="C6" i="1"/>
  <c r="F4" i="1"/>
  <c r="E4" i="1"/>
  <c r="D4" i="1"/>
  <c r="C4" i="1"/>
</calcChain>
</file>

<file path=xl/sharedStrings.xml><?xml version="1.0" encoding="utf-8"?>
<sst xmlns="http://schemas.openxmlformats.org/spreadsheetml/2006/main" count="214" uniqueCount="108">
  <si>
    <t xml:space="preserve">flow rate </t>
  </si>
  <si>
    <t xml:space="preserve">organic </t>
  </si>
  <si>
    <t xml:space="preserve">water </t>
  </si>
  <si>
    <t>re</t>
  </si>
  <si>
    <t>stability of co-stabiliser</t>
  </si>
  <si>
    <t>concentration</t>
  </si>
  <si>
    <t>ratio</t>
  </si>
  <si>
    <t xml:space="preserve">rate </t>
  </si>
  <si>
    <t xml:space="preserve">not finished </t>
  </si>
  <si>
    <t>0h</t>
  </si>
  <si>
    <t>1h</t>
  </si>
  <si>
    <t>3h</t>
  </si>
  <si>
    <t>6h</t>
  </si>
  <si>
    <t>24h</t>
  </si>
  <si>
    <t>20-10-0.05HPMC</t>
  </si>
  <si>
    <t>variation</t>
  </si>
  <si>
    <t>20-5-0.05-HPMC</t>
  </si>
  <si>
    <t xml:space="preserve">variation </t>
  </si>
  <si>
    <t>10-10-0.05HPMC</t>
  </si>
  <si>
    <t>Variation</t>
  </si>
  <si>
    <t>Formulation</t>
  </si>
  <si>
    <t>VD3 conc. (mg/mL)</t>
  </si>
  <si>
    <t>TPGS conc. (mg/mL)</t>
  </si>
  <si>
    <t>D3 to TPGS Ratio</t>
  </si>
  <si>
    <t>cholesterol conc. (mg/mL)</t>
  </si>
  <si>
    <t>Flow rate (organic stream, mL/min)</t>
  </si>
  <si>
    <t>size</t>
  </si>
  <si>
    <t>Average size</t>
  </si>
  <si>
    <t>SD</t>
  </si>
  <si>
    <t>Remark</t>
  </si>
  <si>
    <t>Mean</t>
  </si>
  <si>
    <t>1 day</t>
  </si>
  <si>
    <t>2 day</t>
  </si>
  <si>
    <t>5 (Re ~2000,1800)</t>
  </si>
  <si>
    <t>time increase, PDI decrease</t>
  </si>
  <si>
    <t>PDI</t>
  </si>
  <si>
    <t>average PDI</t>
  </si>
  <si>
    <t>zeta potential</t>
  </si>
  <si>
    <t>average zeta</t>
  </si>
  <si>
    <t>20-10-0.05PVP</t>
  </si>
  <si>
    <t xml:space="preserve">Variation </t>
  </si>
  <si>
    <t>Fail</t>
  </si>
  <si>
    <t>20-5-0.05PVP</t>
  </si>
  <si>
    <t>10-10-0.05PVP</t>
  </si>
  <si>
    <t>20-10-0.05PVA</t>
  </si>
  <si>
    <t>20-5-0.05PVA</t>
  </si>
  <si>
    <t>10-10-0.05PVA</t>
  </si>
  <si>
    <t>20-10-2C</t>
  </si>
  <si>
    <t>20-5-1C</t>
  </si>
  <si>
    <t>10-10-2C</t>
  </si>
  <si>
    <t xml:space="preserve">invalid </t>
  </si>
  <si>
    <t>20-10</t>
  </si>
  <si>
    <t>20-5</t>
  </si>
  <si>
    <t>10 (Re~4,000, 3600)</t>
  </si>
  <si>
    <t>solubilized?</t>
  </si>
  <si>
    <t xml:space="preserve">invalid data </t>
  </si>
  <si>
    <t>invalid data</t>
  </si>
  <si>
    <t>one invalid(sample 2)</t>
  </si>
  <si>
    <t>(different cosatbiliser trials) 32</t>
  </si>
  <si>
    <t>0.5HPMC</t>
  </si>
  <si>
    <t>1HPMC</t>
  </si>
  <si>
    <t xml:space="preserve"> </t>
  </si>
  <si>
    <t>1PVA</t>
  </si>
  <si>
    <t>0.5PVA</t>
  </si>
  <si>
    <t>1PVP</t>
  </si>
  <si>
    <t>0.5 PVP</t>
  </si>
  <si>
    <t>flow rate</t>
  </si>
  <si>
    <t>initial D3 conc.</t>
  </si>
  <si>
    <t>dru-polymer ratio</t>
  </si>
  <si>
    <t>3712 (10)</t>
  </si>
  <si>
    <t>1856 (5)</t>
  </si>
  <si>
    <t>2784 (7.5)</t>
  </si>
  <si>
    <t>cholesterol conc. (w/w to TPGS)</t>
  </si>
  <si>
    <t>VitD3</t>
  </si>
  <si>
    <t>TPGS</t>
  </si>
  <si>
    <t>Cholesterol</t>
  </si>
  <si>
    <t>mixing rate (flow)</t>
  </si>
  <si>
    <t>12h</t>
  </si>
  <si>
    <t>4d</t>
  </si>
  <si>
    <t>5d</t>
  </si>
  <si>
    <t>6d</t>
  </si>
  <si>
    <t>2d</t>
  </si>
  <si>
    <t>7d</t>
  </si>
  <si>
    <t>3d</t>
  </si>
  <si>
    <t>11d</t>
  </si>
  <si>
    <t>1.5h</t>
  </si>
  <si>
    <t>14d</t>
  </si>
  <si>
    <t>9d</t>
  </si>
  <si>
    <t>16d</t>
  </si>
  <si>
    <t>12d</t>
  </si>
  <si>
    <t>15d</t>
  </si>
  <si>
    <t>Test</t>
  </si>
  <si>
    <t>zeta</t>
  </si>
  <si>
    <t>stability (h)</t>
  </si>
  <si>
    <t>CUR</t>
  </si>
  <si>
    <t>precipitate</t>
  </si>
  <si>
    <t>8d</t>
  </si>
  <si>
    <t>10d</t>
  </si>
  <si>
    <t>others</t>
  </si>
  <si>
    <t>zeta in PBS</t>
  </si>
  <si>
    <t>TEM size average</t>
  </si>
  <si>
    <t>TEM size SD</t>
  </si>
  <si>
    <t>PDI width</t>
  </si>
  <si>
    <t>RSD</t>
  </si>
  <si>
    <t>D90</t>
  </si>
  <si>
    <t>D50</t>
  </si>
  <si>
    <t>D10</t>
  </si>
  <si>
    <t>Span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</si>
</sst>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\-d"/>
  </numFmts>
  <fonts count="7" x14ac:knownFonts="1">
    <font>
      <sz val="10"/>
      <color rgb="FF000000"/>
      <name val="Arial"/>
    </font>
    <font>
      <sz val="10"/>
      <name val="Arial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E06666"/>
        <bgColor rgb="FFE06666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2" borderId="0" xfId="0" applyFont="1" applyFill="1"/>
    <xf numFmtId="0" fontId="1" fillId="0" borderId="0" xfId="0" applyFont="1" applyAlignment="1"/>
    <xf numFmtId="9" fontId="1" fillId="0" borderId="0" xfId="0" applyNumberFormat="1" applyFont="1" applyAlignment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2" fillId="0" borderId="0" xfId="0" applyFont="1" applyAlignment="1"/>
    <xf numFmtId="0" fontId="2" fillId="0" borderId="0" xfId="0" applyFont="1" applyAlignment="1"/>
    <xf numFmtId="0" fontId="2" fillId="6" borderId="0" xfId="0" applyFont="1" applyFill="1" applyAlignment="1"/>
    <xf numFmtId="0" fontId="2" fillId="0" borderId="0" xfId="0" applyFont="1" applyAlignment="1">
      <alignment horizontal="right"/>
    </xf>
    <xf numFmtId="0" fontId="2" fillId="6" borderId="0" xfId="0" applyFont="1" applyFill="1" applyAlignment="1">
      <alignment horizontal="right"/>
    </xf>
    <xf numFmtId="0" fontId="2" fillId="6" borderId="0" xfId="0" applyFont="1" applyFill="1" applyAlignment="1"/>
    <xf numFmtId="0" fontId="1" fillId="5" borderId="0" xfId="0" applyFont="1" applyFill="1" applyAlignment="1"/>
    <xf numFmtId="0" fontId="3" fillId="0" borderId="0" xfId="0" applyFont="1" applyAlignment="1">
      <alignment horizontal="right"/>
    </xf>
    <xf numFmtId="164" fontId="1" fillId="0" borderId="0" xfId="0" applyNumberFormat="1" applyFont="1" applyAlignment="1"/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2" borderId="0" xfId="0" applyFont="1" applyFill="1" applyAlignment="1"/>
    <xf numFmtId="0" fontId="1" fillId="6" borderId="0" xfId="0" applyFont="1" applyFill="1"/>
    <xf numFmtId="0" fontId="1" fillId="2" borderId="0" xfId="0" applyFont="1" applyFill="1" applyAlignment="1"/>
    <xf numFmtId="0" fontId="1" fillId="3" borderId="0" xfId="0" applyFont="1" applyFill="1" applyAlignment="1"/>
    <xf numFmtId="0" fontId="2" fillId="6" borderId="0" xfId="0" applyFont="1" applyFill="1" applyAlignment="1">
      <alignment horizontal="right"/>
    </xf>
    <xf numFmtId="0" fontId="1" fillId="4" borderId="0" xfId="0" applyFont="1" applyFill="1" applyAlignment="1"/>
    <xf numFmtId="0" fontId="2" fillId="6" borderId="0" xfId="0" applyFont="1" applyFill="1" applyAlignment="1">
      <alignment horizontal="right"/>
    </xf>
    <xf numFmtId="0" fontId="0" fillId="7" borderId="0" xfId="0" applyFont="1" applyFill="1" applyAlignment="1"/>
    <xf numFmtId="0" fontId="0" fillId="0" borderId="0" xfId="0" quotePrefix="1" applyFont="1" applyAlignment="1"/>
    <xf numFmtId="0" fontId="4" fillId="0" borderId="0" xfId="0" applyFont="1" applyAlignment="1"/>
    <xf numFmtId="0" fontId="5" fillId="0" borderId="0" xfId="0" applyFont="1" applyAlignment="1"/>
    <xf numFmtId="0" fontId="5" fillId="7" borderId="0" xfId="0" applyFont="1" applyFill="1" applyAlignment="1"/>
    <xf numFmtId="0" fontId="6" fillId="0" borderId="0" xfId="0" applyFont="1" applyAlignment="1"/>
    <xf numFmtId="0" fontId="0" fillId="0" borderId="0" xfId="0" applyFont="1" applyFill="1" applyAlignment="1"/>
    <xf numFmtId="0" fontId="0" fillId="8" borderId="0" xfId="0" applyFont="1" applyFill="1" applyAlignment="1"/>
    <xf numFmtId="0" fontId="2" fillId="8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C3FE3-B466-9C4B-8814-C7218E8B05C5}">
  <dimension ref="A1:GW87"/>
  <sheetViews>
    <sheetView tabSelected="1" zoomScale="86" workbookViewId="0">
      <pane ySplit="1" topLeftCell="A26" activePane="bottomLeft" state="frozen"/>
      <selection pane="bottomLeft" activeCell="J55" sqref="J55"/>
    </sheetView>
  </sheetViews>
  <sheetFormatPr baseColWidth="10" defaultRowHeight="13" x14ac:dyDescent="0.15"/>
  <cols>
    <col min="1" max="1" width="15.1640625" customWidth="1"/>
    <col min="2" max="2" width="13.33203125" customWidth="1"/>
    <col min="15" max="15" width="10.83203125" style="33"/>
    <col min="19" max="19" width="10.83203125" style="33"/>
    <col min="23" max="23" width="10.83203125" style="33"/>
    <col min="24" max="25" width="10.83203125" style="26"/>
    <col min="29" max="30" width="10.83203125" style="33"/>
    <col min="34" max="35" width="10.83203125" style="33"/>
    <col min="39" max="40" width="10.83203125" style="33"/>
    <col min="41" max="43" width="10.83203125" style="26"/>
    <col min="47" max="48" width="10.83203125" style="33"/>
    <col min="52" max="53" width="10.83203125" style="33"/>
    <col min="57" max="58" width="10.83203125" style="33"/>
    <col min="59" max="61" width="10.83203125" style="26"/>
    <col min="65" max="66" width="10.83203125" style="33"/>
    <col min="70" max="71" width="10.83203125" style="33"/>
    <col min="75" max="76" width="10.83203125" style="33"/>
    <col min="77" max="79" width="10.83203125" style="26"/>
    <col min="83" max="84" width="10.83203125" style="33"/>
    <col min="88" max="89" width="10.83203125" style="33"/>
    <col min="93" max="94" width="10.83203125" style="33"/>
    <col min="95" max="97" width="10.83203125" style="26"/>
    <col min="101" max="102" width="10.83203125" style="33"/>
    <col min="106" max="107" width="10.83203125" style="33"/>
    <col min="111" max="112" width="10.83203125" style="33"/>
    <col min="113" max="115" width="10.83203125" style="26"/>
    <col min="119" max="120" width="10.83203125" style="33"/>
    <col min="124" max="125" width="10.83203125" style="33"/>
    <col min="129" max="130" width="10.83203125" style="33"/>
    <col min="131" max="133" width="10.83203125" style="26"/>
    <col min="137" max="138" width="10.83203125" style="33"/>
    <col min="142" max="143" width="10.83203125" style="33"/>
    <col min="147" max="148" width="10.83203125" style="33"/>
    <col min="149" max="151" width="10.83203125" style="26"/>
    <col min="155" max="156" width="10.83203125" style="33"/>
    <col min="160" max="161" width="10.83203125" style="33"/>
    <col min="165" max="166" width="10.83203125" style="33"/>
    <col min="167" max="169" width="10.83203125" style="26"/>
    <col min="173" max="174" width="10.83203125" style="33"/>
    <col min="178" max="179" width="10.83203125" style="33"/>
    <col min="183" max="184" width="10.83203125" style="33"/>
    <col min="185" max="187" width="10.83203125" style="26"/>
    <col min="191" max="192" width="10.83203125" style="33"/>
    <col min="196" max="197" width="10.83203125" style="33"/>
    <col min="201" max="202" width="10.83203125" style="33"/>
    <col min="203" max="205" width="10.83203125" style="26"/>
  </cols>
  <sheetData>
    <row r="1" spans="1:134" x14ac:dyDescent="0.15">
      <c r="B1">
        <v>1</v>
      </c>
      <c r="C1">
        <v>0</v>
      </c>
      <c r="D1">
        <v>-1</v>
      </c>
      <c r="L1" t="s">
        <v>9</v>
      </c>
      <c r="Z1" t="s">
        <v>10</v>
      </c>
      <c r="AR1" t="s">
        <v>11</v>
      </c>
      <c r="BJ1" t="s">
        <v>12</v>
      </c>
      <c r="CB1" t="s">
        <v>31</v>
      </c>
      <c r="CT1" s="31" t="s">
        <v>81</v>
      </c>
      <c r="DL1" t="s">
        <v>79</v>
      </c>
      <c r="ED1" t="s">
        <v>80</v>
      </c>
    </row>
    <row r="2" spans="1:134" x14ac:dyDescent="0.15">
      <c r="A2" t="s">
        <v>76</v>
      </c>
      <c r="B2" t="s">
        <v>70</v>
      </c>
      <c r="C2" t="s">
        <v>71</v>
      </c>
      <c r="D2" t="s">
        <v>69</v>
      </c>
    </row>
    <row r="3" spans="1:134" x14ac:dyDescent="0.15">
      <c r="A3" t="s">
        <v>68</v>
      </c>
      <c r="B3">
        <v>2</v>
      </c>
      <c r="C3">
        <v>26</v>
      </c>
      <c r="D3">
        <v>50</v>
      </c>
    </row>
    <row r="4" spans="1:134" x14ac:dyDescent="0.15">
      <c r="A4" t="s">
        <v>67</v>
      </c>
      <c r="B4">
        <v>10</v>
      </c>
      <c r="C4">
        <v>30</v>
      </c>
      <c r="D4">
        <v>50</v>
      </c>
    </row>
    <row r="5" spans="1:134" x14ac:dyDescent="0.15">
      <c r="A5" t="s">
        <v>72</v>
      </c>
      <c r="B5">
        <v>0</v>
      </c>
      <c r="C5">
        <v>0.1</v>
      </c>
      <c r="D5">
        <v>0.2</v>
      </c>
    </row>
    <row r="10" spans="1:134" x14ac:dyDescent="0.15">
      <c r="A10" t="s">
        <v>20</v>
      </c>
      <c r="B10" t="s">
        <v>66</v>
      </c>
      <c r="C10" t="s">
        <v>6</v>
      </c>
      <c r="D10" t="s">
        <v>73</v>
      </c>
      <c r="E10" t="s">
        <v>74</v>
      </c>
      <c r="F10" t="s">
        <v>75</v>
      </c>
      <c r="G10" t="s">
        <v>93</v>
      </c>
      <c r="L10" t="s">
        <v>26</v>
      </c>
    </row>
    <row r="11" spans="1:134" ht="16" x14ac:dyDescent="0.2">
      <c r="A11">
        <v>1</v>
      </c>
      <c r="B11">
        <v>5</v>
      </c>
      <c r="C11">
        <v>2</v>
      </c>
      <c r="D11">
        <v>10</v>
      </c>
      <c r="E11">
        <v>5</v>
      </c>
      <c r="F11">
        <v>0</v>
      </c>
      <c r="G11">
        <v>1</v>
      </c>
      <c r="H11">
        <v>1</v>
      </c>
      <c r="I11">
        <v>1</v>
      </c>
      <c r="J11">
        <f>AVERAGE(G11:I11)</f>
        <v>1</v>
      </c>
      <c r="K11">
        <f>STDEV(G11:I11)</f>
        <v>0</v>
      </c>
      <c r="L11" s="10">
        <v>43.1</v>
      </c>
      <c r="M11" s="10">
        <v>43.3</v>
      </c>
      <c r="N11" s="10">
        <v>42.4</v>
      </c>
      <c r="O11" s="34">
        <f>AVERAGE(L11:N11)</f>
        <v>42.933333333333337</v>
      </c>
      <c r="P11" s="10">
        <v>38.700000000000003</v>
      </c>
      <c r="Q11" s="10">
        <v>39.700000000000003</v>
      </c>
      <c r="R11" s="10">
        <v>39.6</v>
      </c>
      <c r="S11" s="34">
        <f>AVERAGE(P11:R11)</f>
        <v>39.333333333333336</v>
      </c>
      <c r="T11" s="10">
        <v>42.4</v>
      </c>
      <c r="U11" s="10">
        <v>43.4</v>
      </c>
      <c r="V11" s="10">
        <v>38.799999999999997</v>
      </c>
      <c r="W11" s="34">
        <f>AVERAGE(T11:V11)</f>
        <v>41.533333333333331</v>
      </c>
      <c r="X11" s="25">
        <f>AVERAGE(L11:N11,P11:R11,T11:V11)</f>
        <v>41.266666666666666</v>
      </c>
      <c r="Y11" s="25">
        <f>STDEV(L11:N11,P11:R11,T11:V11)</f>
        <v>2.0161845153655942</v>
      </c>
    </row>
    <row r="12" spans="1:134" ht="16" x14ac:dyDescent="0.2">
      <c r="L12" s="10">
        <v>0.22700000000000001</v>
      </c>
      <c r="M12" s="10">
        <v>0.248</v>
      </c>
      <c r="N12" s="10">
        <v>0.26200000000000001</v>
      </c>
      <c r="O12" s="34">
        <f t="shared" ref="O12:O60" si="0">AVERAGE(L12:N12)</f>
        <v>0.24566666666666667</v>
      </c>
      <c r="P12" s="10">
        <v>0.23</v>
      </c>
      <c r="Q12" s="10">
        <v>0.20899999999999999</v>
      </c>
      <c r="R12" s="10">
        <v>0.219</v>
      </c>
      <c r="S12" s="34">
        <f t="shared" ref="S12:S60" si="1">AVERAGE(P12:R12)</f>
        <v>0.21933333333333335</v>
      </c>
      <c r="T12" s="10">
        <v>0.19700000000000001</v>
      </c>
      <c r="U12" s="10">
        <v>0.14899999999999999</v>
      </c>
      <c r="V12" s="10">
        <v>0.27700000000000002</v>
      </c>
      <c r="W12" s="34">
        <f t="shared" ref="W12:W60" si="2">AVERAGE(T12:V12)</f>
        <v>0.20766666666666667</v>
      </c>
      <c r="X12" s="25">
        <f>AVERAGE(L12:N12,P12:R12,T12:V12)</f>
        <v>0.22422222222222224</v>
      </c>
      <c r="Y12" s="25">
        <f t="shared" ref="Y12:Y74" si="3">STDEV(L12:N12,P12:R12,T12:V12)</f>
        <v>3.7877360579169531E-2</v>
      </c>
    </row>
    <row r="13" spans="1:134" ht="16" x14ac:dyDescent="0.2">
      <c r="L13" s="10"/>
      <c r="M13" s="10"/>
      <c r="N13" s="10"/>
      <c r="O13" s="34"/>
      <c r="P13" s="10"/>
      <c r="Q13" s="10"/>
      <c r="R13" s="10"/>
      <c r="S13" s="34"/>
      <c r="T13" s="10"/>
      <c r="U13" s="10"/>
      <c r="V13" s="10"/>
      <c r="W13" s="34"/>
      <c r="X13" s="25"/>
      <c r="Y13" s="25"/>
    </row>
    <row r="14" spans="1:134" ht="16" x14ac:dyDescent="0.2">
      <c r="A14">
        <v>2</v>
      </c>
      <c r="B14">
        <v>5</v>
      </c>
      <c r="C14">
        <v>2</v>
      </c>
      <c r="D14">
        <v>10</v>
      </c>
      <c r="E14">
        <v>5</v>
      </c>
      <c r="F14">
        <v>1</v>
      </c>
      <c r="G14">
        <v>1</v>
      </c>
      <c r="H14">
        <v>1</v>
      </c>
      <c r="I14">
        <v>1</v>
      </c>
      <c r="J14">
        <f>AVERAGE(G14:I14)</f>
        <v>1</v>
      </c>
      <c r="K14">
        <f>STDEV(G14:I14)</f>
        <v>0</v>
      </c>
      <c r="L14" s="10">
        <v>45.1</v>
      </c>
      <c r="M14" s="10">
        <v>44.9</v>
      </c>
      <c r="N14" s="10">
        <v>44.8</v>
      </c>
      <c r="O14" s="34">
        <f t="shared" si="0"/>
        <v>44.933333333333337</v>
      </c>
      <c r="P14" s="10">
        <v>49.6</v>
      </c>
      <c r="Q14" s="10">
        <v>53.2</v>
      </c>
      <c r="R14" s="10">
        <v>52.2</v>
      </c>
      <c r="S14" s="34">
        <f t="shared" si="1"/>
        <v>51.666666666666664</v>
      </c>
      <c r="T14" s="10">
        <v>49.6</v>
      </c>
      <c r="U14" s="10">
        <v>47.8</v>
      </c>
      <c r="V14" s="10">
        <v>50.6</v>
      </c>
      <c r="W14" s="34">
        <f t="shared" si="2"/>
        <v>49.333333333333336</v>
      </c>
      <c r="X14" s="25">
        <f t="shared" ref="X14:X74" si="4">AVERAGE(L14:N14,P14:R14,T14:V14)</f>
        <v>48.644444444444453</v>
      </c>
      <c r="Y14" s="25">
        <f t="shared" si="3"/>
        <v>3.1843802815897773</v>
      </c>
    </row>
    <row r="15" spans="1:134" ht="16" x14ac:dyDescent="0.2">
      <c r="L15" s="10">
        <v>0.22800000000000001</v>
      </c>
      <c r="M15" s="10">
        <v>0.23499999999999999</v>
      </c>
      <c r="N15" s="10">
        <v>0.23300000000000001</v>
      </c>
      <c r="O15" s="34">
        <f t="shared" si="0"/>
        <v>0.23199999999999998</v>
      </c>
      <c r="P15" s="10">
        <v>0.30399999999999999</v>
      </c>
      <c r="Q15" s="10">
        <v>0.251</v>
      </c>
      <c r="R15" s="10">
        <v>0.247</v>
      </c>
      <c r="S15" s="34">
        <f t="shared" si="1"/>
        <v>0.26733333333333331</v>
      </c>
      <c r="T15" s="10">
        <v>0.22800000000000001</v>
      </c>
      <c r="U15" s="10">
        <v>0.26900000000000002</v>
      </c>
      <c r="V15" s="10">
        <v>0.19900000000000001</v>
      </c>
      <c r="W15" s="34">
        <f t="shared" si="2"/>
        <v>0.23199999999999998</v>
      </c>
      <c r="X15" s="25">
        <f t="shared" si="4"/>
        <v>0.24377777777777773</v>
      </c>
      <c r="Y15" s="25">
        <f t="shared" si="3"/>
        <v>2.9625908331129117E-2</v>
      </c>
    </row>
    <row r="16" spans="1:134" ht="16" x14ac:dyDescent="0.2">
      <c r="O16" s="34"/>
      <c r="S16" s="34"/>
      <c r="W16" s="34"/>
      <c r="X16" s="25"/>
      <c r="Y16" s="25"/>
    </row>
    <row r="17" spans="1:202" ht="16" x14ac:dyDescent="0.2">
      <c r="A17">
        <v>3</v>
      </c>
      <c r="B17">
        <v>5</v>
      </c>
      <c r="C17">
        <v>2</v>
      </c>
      <c r="D17">
        <v>50</v>
      </c>
      <c r="E17">
        <v>25</v>
      </c>
      <c r="F17">
        <v>0</v>
      </c>
      <c r="G17" s="31">
        <v>48</v>
      </c>
      <c r="H17" s="31">
        <v>24</v>
      </c>
      <c r="I17" s="31">
        <v>48</v>
      </c>
      <c r="J17">
        <f>AVERAGE(G17:I17)</f>
        <v>40</v>
      </c>
      <c r="K17">
        <f>STDEV(G17:I17)</f>
        <v>13.856406460551018</v>
      </c>
      <c r="L17" s="10">
        <v>114.4</v>
      </c>
      <c r="M17" s="10">
        <v>114.5</v>
      </c>
      <c r="N17" s="10">
        <v>118.2</v>
      </c>
      <c r="O17" s="34">
        <f t="shared" si="0"/>
        <v>115.7</v>
      </c>
      <c r="P17" s="10">
        <v>124.6</v>
      </c>
      <c r="Q17" s="10">
        <v>131.6</v>
      </c>
      <c r="R17" s="10">
        <v>121</v>
      </c>
      <c r="S17" s="34">
        <f t="shared" si="1"/>
        <v>125.73333333333333</v>
      </c>
      <c r="T17" s="10">
        <v>100.1</v>
      </c>
      <c r="U17" s="10">
        <v>99.7</v>
      </c>
      <c r="V17" s="10">
        <v>108.2</v>
      </c>
      <c r="W17" s="34">
        <f t="shared" si="2"/>
        <v>102.66666666666667</v>
      </c>
      <c r="X17" s="25">
        <f t="shared" si="4"/>
        <v>114.70000000000002</v>
      </c>
      <c r="Y17" s="25">
        <f t="shared" si="3"/>
        <v>10.701051350217883</v>
      </c>
      <c r="AR17">
        <v>84.9</v>
      </c>
      <c r="AS17">
        <v>92</v>
      </c>
      <c r="AT17">
        <v>88.1</v>
      </c>
      <c r="AU17" s="33">
        <f>AVERAGE(AR17:AT17)</f>
        <v>88.333333333333329</v>
      </c>
      <c r="AV17" s="33">
        <f>(AU17-O17)/O17</f>
        <v>-0.23653125900316918</v>
      </c>
      <c r="AW17">
        <v>108.1</v>
      </c>
      <c r="AX17">
        <v>106.6</v>
      </c>
      <c r="AY17">
        <v>107.2</v>
      </c>
      <c r="AZ17" s="33">
        <f>AVERAGE(AW17:AY17)</f>
        <v>107.3</v>
      </c>
      <c r="BA17" s="33">
        <f>(AZ17-S17)/S17</f>
        <v>-0.14660657476139982</v>
      </c>
      <c r="BB17">
        <v>86.7</v>
      </c>
      <c r="BC17">
        <v>88.1</v>
      </c>
      <c r="BD17">
        <v>91</v>
      </c>
      <c r="BE17" s="33">
        <f>AVERAGE(BB17:BD17)</f>
        <v>88.600000000000009</v>
      </c>
      <c r="BF17" s="33">
        <f>(BE17-W17)/W17</f>
        <v>-0.13701298701298698</v>
      </c>
      <c r="BG17" s="26">
        <f>AVERAGE(AR17:BD17)</f>
        <v>80.611553499966831</v>
      </c>
      <c r="BH17" s="26">
        <f>STDEV(AR17:BD17)</f>
        <v>36.93844199981892</v>
      </c>
      <c r="BI17" s="26">
        <f>(BG17-X17)/X17</f>
        <v>-0.29719656931153604</v>
      </c>
      <c r="BJ17">
        <v>92.9</v>
      </c>
      <c r="BK17">
        <v>99.7</v>
      </c>
      <c r="BL17">
        <v>100.3</v>
      </c>
      <c r="BM17" s="33">
        <f>AVERAGE(BJ17:BL17)</f>
        <v>97.63333333333334</v>
      </c>
      <c r="BN17" s="33">
        <f>(BM17-O17)/O17</f>
        <v>-0.15615096513972915</v>
      </c>
      <c r="BO17">
        <v>91.5</v>
      </c>
      <c r="BP17">
        <v>91.2</v>
      </c>
      <c r="BQ17">
        <v>92.5</v>
      </c>
      <c r="BR17" s="33">
        <f>AVERAGE(BO17:BQ17)</f>
        <v>91.733333333333334</v>
      </c>
      <c r="BS17" s="33">
        <f>(BR17-S17)/S17</f>
        <v>-0.27041357370095442</v>
      </c>
      <c r="BT17">
        <v>138.4</v>
      </c>
      <c r="BU17">
        <v>134.69999999999999</v>
      </c>
      <c r="BV17">
        <v>134.9</v>
      </c>
      <c r="BW17" s="33">
        <f>AVERAGE(BT17:BV17)</f>
        <v>136</v>
      </c>
      <c r="BX17" s="33">
        <f>(BW17-W17)/W17</f>
        <v>0.32467532467532462</v>
      </c>
      <c r="BY17" s="26">
        <f>AVERAGE(BJ17:BV17)</f>
        <v>89.618469394448169</v>
      </c>
      <c r="BZ17" s="26">
        <f>STDEV(BJ17:BV17)</f>
        <v>43.695393533910419</v>
      </c>
      <c r="CA17" s="26">
        <f>(BY17-X17)/X17</f>
        <v>-0.21867071146950168</v>
      </c>
      <c r="CB17">
        <v>84.8</v>
      </c>
      <c r="CC17">
        <v>96.7</v>
      </c>
      <c r="CD17">
        <v>89.3</v>
      </c>
      <c r="CE17" s="33">
        <f>AVERAGE(CB17:CD17)</f>
        <v>90.266666666666666</v>
      </c>
      <c r="CF17" s="33">
        <f>(CE17-O17)/O17</f>
        <v>-0.21982137712474795</v>
      </c>
      <c r="CG17">
        <v>116</v>
      </c>
      <c r="CH17">
        <v>114.8</v>
      </c>
      <c r="CI17">
        <v>127.9</v>
      </c>
      <c r="CJ17" s="33">
        <f>AVERAGE(CG17:CI17)</f>
        <v>119.56666666666668</v>
      </c>
      <c r="CK17" s="33">
        <f>(CJ17-S17)/S17</f>
        <v>-4.9045599151643617E-2</v>
      </c>
      <c r="CL17">
        <v>103.8</v>
      </c>
      <c r="CM17">
        <v>102.8</v>
      </c>
      <c r="CN17">
        <v>110.8</v>
      </c>
      <c r="CO17" s="33">
        <f>AVERAGE(CL17:CN17)</f>
        <v>105.8</v>
      </c>
      <c r="CP17" s="33">
        <f>(CO17-W17)/W17</f>
        <v>3.0519480519480443E-2</v>
      </c>
      <c r="CQ17" s="26">
        <f>AVERAGE(CB17:CN17)</f>
        <v>88.958805104388986</v>
      </c>
      <c r="CR17" s="26">
        <f>STDEV(CB17:CN17)</f>
        <v>41.5285068185988</v>
      </c>
      <c r="CS17" s="26">
        <f>(CQ17-X17)/X17</f>
        <v>-0.22442192585537077</v>
      </c>
      <c r="CT17">
        <v>102</v>
      </c>
      <c r="CU17">
        <v>99.9</v>
      </c>
      <c r="CV17">
        <v>92.9</v>
      </c>
      <c r="CW17" s="33">
        <f>AVERAGE(CT17:CV17)</f>
        <v>98.266666666666666</v>
      </c>
      <c r="CX17" s="33">
        <f>(CW17-O17)/O17</f>
        <v>-0.15067703831748777</v>
      </c>
      <c r="CY17">
        <v>77.5</v>
      </c>
      <c r="CZ17">
        <v>76.900000000000006</v>
      </c>
      <c r="DA17">
        <v>84.7</v>
      </c>
      <c r="DB17" s="33">
        <f>AVERAGE(CY17:DA17)</f>
        <v>79.7</v>
      </c>
      <c r="DC17" s="33">
        <f>(DB17-S17)/S17</f>
        <v>-0.36611876988335101</v>
      </c>
      <c r="DD17">
        <v>92.6</v>
      </c>
      <c r="DE17">
        <v>98.9</v>
      </c>
      <c r="DF17">
        <v>99.1</v>
      </c>
      <c r="DG17" s="33">
        <f>AVERAGE(DD17:DF17)</f>
        <v>96.866666666666674</v>
      </c>
      <c r="DH17" s="33">
        <f>(DG17-W17)/W17</f>
        <v>-5.6493506493506464E-2</v>
      </c>
      <c r="DI17" s="26">
        <f>AVERAGE(CT17:DF17)</f>
        <v>77.07306698911276</v>
      </c>
      <c r="DJ17" s="26">
        <f>STDEV(CT17:DF17)</f>
        <v>35.438191507531698</v>
      </c>
      <c r="DK17" s="26">
        <f>(DI17-X17)/X17</f>
        <v>-0.32804649529980168</v>
      </c>
    </row>
    <row r="18" spans="1:202" ht="16" x14ac:dyDescent="0.2">
      <c r="L18" s="10">
        <v>0.30199999999999999</v>
      </c>
      <c r="M18" s="10">
        <v>0.28799999999999998</v>
      </c>
      <c r="N18" s="10">
        <v>0.29499999999999998</v>
      </c>
      <c r="O18" s="34">
        <f t="shared" si="0"/>
        <v>0.29499999999999998</v>
      </c>
      <c r="P18" s="10">
        <v>0.31900000000000001</v>
      </c>
      <c r="Q18" s="10">
        <v>0.26800000000000002</v>
      </c>
      <c r="R18" s="10">
        <v>0.312</v>
      </c>
      <c r="S18" s="34">
        <f t="shared" si="1"/>
        <v>0.29966666666666669</v>
      </c>
      <c r="T18" s="10">
        <v>0.34499999999999997</v>
      </c>
      <c r="U18" s="10">
        <v>0.34599999999999997</v>
      </c>
      <c r="V18" s="10">
        <v>0.308</v>
      </c>
      <c r="W18" s="34">
        <f t="shared" si="2"/>
        <v>0.33299999999999996</v>
      </c>
      <c r="X18" s="25">
        <f t="shared" si="4"/>
        <v>0.30922222222222223</v>
      </c>
      <c r="Y18" s="25">
        <f t="shared" si="3"/>
        <v>2.5351418982858611E-2</v>
      </c>
      <c r="AR18">
        <v>0.30199999999999999</v>
      </c>
      <c r="AS18">
        <v>0.255</v>
      </c>
      <c r="AT18">
        <v>0.32700000000000001</v>
      </c>
      <c r="AU18" s="33">
        <f t="shared" ref="AU18:AU60" si="5">AVERAGE(AR18:AT18)</f>
        <v>0.29466666666666663</v>
      </c>
      <c r="AV18" s="33">
        <f t="shared" ref="AV18:AV60" si="6">(AU18-O18)/O18</f>
        <v>-1.1299435028249225E-3</v>
      </c>
      <c r="AW18">
        <v>0.30299999999999999</v>
      </c>
      <c r="AX18">
        <v>0.34399999999999997</v>
      </c>
      <c r="AY18">
        <v>0.318</v>
      </c>
      <c r="AZ18" s="33">
        <f t="shared" ref="AZ18:AZ60" si="7">AVERAGE(AW18:AY18)</f>
        <v>0.32166666666666671</v>
      </c>
      <c r="BA18" s="33">
        <f>(AZ18-S18)/S18</f>
        <v>7.3414905450500612E-2</v>
      </c>
      <c r="BB18">
        <v>0.32500000000000001</v>
      </c>
      <c r="BC18">
        <v>0.312</v>
      </c>
      <c r="BD18">
        <v>0.30199999999999999</v>
      </c>
      <c r="BE18" s="33">
        <f t="shared" ref="BE18:BE60" si="8">AVERAGE(BB18:BD18)</f>
        <v>0.313</v>
      </c>
      <c r="BF18" s="33">
        <f t="shared" ref="BF18:BF60" si="9">(BE18-W18)/W18</f>
        <v>-6.0060060060059955E-2</v>
      </c>
      <c r="BG18" s="26">
        <f>AVERAGE(AR18:BD18)</f>
        <v>0.26743217656007762</v>
      </c>
      <c r="BH18" s="26">
        <f>STDEV(AR18:BD18)</f>
        <v>0.10588095368066591</v>
      </c>
      <c r="BJ18">
        <v>0.30199999999999999</v>
      </c>
      <c r="BK18">
        <v>0.30099999999999999</v>
      </c>
      <c r="BL18">
        <v>0.28799999999999998</v>
      </c>
      <c r="BM18" s="33">
        <f t="shared" ref="BM18:BM54" si="10">AVERAGE(BJ18:BL18)</f>
        <v>0.29699999999999999</v>
      </c>
      <c r="BN18" s="33">
        <f t="shared" ref="BN18:BN54" si="11">(BM18-O18)/O18</f>
        <v>6.7796610169491593E-3</v>
      </c>
      <c r="BO18">
        <v>0.25600000000000001</v>
      </c>
      <c r="BP18">
        <v>0.3</v>
      </c>
      <c r="BQ18">
        <v>0.27400000000000002</v>
      </c>
      <c r="BR18" s="33">
        <f t="shared" ref="BR18:BR54" si="12">AVERAGE(BO18:BQ18)</f>
        <v>0.27666666666666667</v>
      </c>
      <c r="BS18" s="33">
        <f t="shared" ref="BS18:BS54" si="13">(BR18-S18)/S18</f>
        <v>-7.6751946607341553E-2</v>
      </c>
      <c r="BT18">
        <v>0.35299999999999998</v>
      </c>
      <c r="BU18">
        <v>0.35099999999999998</v>
      </c>
      <c r="BV18">
        <v>0.34300000000000003</v>
      </c>
      <c r="BW18" s="33">
        <f t="shared" ref="BW18:BW54" si="14">AVERAGE(BT18:BV18)</f>
        <v>0.34899999999999998</v>
      </c>
      <c r="BX18" s="33">
        <f t="shared" ref="BX18:BX54" si="15">(BW18-W18)/W18</f>
        <v>4.8048048048048096E-2</v>
      </c>
      <c r="CB18">
        <v>0.35899999999999999</v>
      </c>
      <c r="CC18">
        <v>0.316</v>
      </c>
      <c r="CD18">
        <v>0.3</v>
      </c>
      <c r="CE18" s="33">
        <f t="shared" ref="CE18:CE60" si="16">AVERAGE(CB18:CD18)</f>
        <v>0.32500000000000001</v>
      </c>
      <c r="CF18" s="33">
        <f t="shared" ref="CF18:CF60" si="17">(CE18-O18)/O18</f>
        <v>0.10169491525423738</v>
      </c>
      <c r="CG18">
        <v>0.38100000000000001</v>
      </c>
      <c r="CH18">
        <v>0.40699999999999997</v>
      </c>
      <c r="CI18">
        <v>0.317</v>
      </c>
      <c r="CJ18" s="33">
        <f t="shared" ref="CJ18:CJ60" si="18">AVERAGE(CG18:CI18)</f>
        <v>0.36833333333333335</v>
      </c>
      <c r="CK18" s="33">
        <f t="shared" ref="CK18:CK60" si="19">(CJ18-S18)/S18</f>
        <v>0.22914349276974411</v>
      </c>
      <c r="CL18">
        <v>0.374</v>
      </c>
      <c r="CM18">
        <v>0.39200000000000002</v>
      </c>
      <c r="CN18">
        <v>0.36299999999999999</v>
      </c>
      <c r="CO18" s="33">
        <f t="shared" ref="CO18:CO60" si="20">AVERAGE(CL18:CN18)</f>
        <v>0.37633333333333335</v>
      </c>
      <c r="CP18" s="33">
        <f t="shared" ref="CP18:CP60" si="21">(CO18-W18)/W18</f>
        <v>0.13013013013013031</v>
      </c>
      <c r="CT18">
        <v>0.33400000000000002</v>
      </c>
      <c r="CU18">
        <v>0.29799999999999999</v>
      </c>
      <c r="CV18">
        <v>0.31900000000000001</v>
      </c>
      <c r="CW18" s="33">
        <f t="shared" ref="CW18:CW60" si="22">AVERAGE(CT18:CV18)</f>
        <v>0.317</v>
      </c>
      <c r="CX18" s="33">
        <f t="shared" ref="CX18:CX60" si="23">(CW18-O18)/O18</f>
        <v>7.4576271186440751E-2</v>
      </c>
      <c r="CY18">
        <v>0.32400000000000001</v>
      </c>
      <c r="CZ18">
        <v>0.316</v>
      </c>
      <c r="DA18">
        <v>0.30499999999999999</v>
      </c>
      <c r="DB18" s="33">
        <f t="shared" ref="DB18:DB60" si="24">AVERAGE(CY18:DA18)</f>
        <v>0.315</v>
      </c>
      <c r="DC18" s="33">
        <f t="shared" ref="DC18:DC60" si="25">(DB18-S18)/S18</f>
        <v>5.1167964404894246E-2</v>
      </c>
      <c r="DD18">
        <v>0.312</v>
      </c>
      <c r="DE18">
        <v>0.247</v>
      </c>
      <c r="DF18">
        <v>0.22500000000000001</v>
      </c>
      <c r="DG18" s="33">
        <f t="shared" ref="DG18:DG60" si="26">AVERAGE(DD18:DF18)</f>
        <v>0.26133333333333331</v>
      </c>
      <c r="DH18" s="33">
        <f t="shared" ref="DH18:DH60" si="27">(DG18-W18)/W18</f>
        <v>-0.21521521521521522</v>
      </c>
    </row>
    <row r="19" spans="1:202" ht="16" x14ac:dyDescent="0.2">
      <c r="O19" s="34"/>
      <c r="S19" s="34"/>
      <c r="W19" s="34"/>
      <c r="X19" s="25"/>
      <c r="Y19" s="25"/>
    </row>
    <row r="20" spans="1:202" ht="16" x14ac:dyDescent="0.2">
      <c r="A20">
        <v>4</v>
      </c>
      <c r="B20">
        <v>5</v>
      </c>
      <c r="C20">
        <v>2</v>
      </c>
      <c r="D20">
        <v>50</v>
      </c>
      <c r="E20">
        <v>25</v>
      </c>
      <c r="F20">
        <v>5</v>
      </c>
      <c r="G20">
        <v>144</v>
      </c>
      <c r="H20">
        <v>96</v>
      </c>
      <c r="I20">
        <v>144</v>
      </c>
      <c r="J20">
        <f>AVERAGE(G20:I20)</f>
        <v>128</v>
      </c>
      <c r="K20">
        <f>STDEV(G20:I20)</f>
        <v>27.712812921102035</v>
      </c>
      <c r="L20" s="10">
        <v>180.9</v>
      </c>
      <c r="M20" s="10">
        <v>190.5</v>
      </c>
      <c r="N20" s="10">
        <v>185</v>
      </c>
      <c r="O20" s="34">
        <f t="shared" si="0"/>
        <v>185.46666666666667</v>
      </c>
      <c r="P20" s="10">
        <v>180.6</v>
      </c>
      <c r="Q20" s="10">
        <v>178.9</v>
      </c>
      <c r="R20" s="10">
        <v>190.6</v>
      </c>
      <c r="S20" s="34">
        <f t="shared" si="1"/>
        <v>183.36666666666667</v>
      </c>
      <c r="T20" s="10">
        <v>161.9</v>
      </c>
      <c r="U20" s="10">
        <v>179.7</v>
      </c>
      <c r="V20" s="10">
        <v>177.7</v>
      </c>
      <c r="W20" s="34">
        <f t="shared" si="2"/>
        <v>173.1</v>
      </c>
      <c r="X20" s="25">
        <f t="shared" si="4"/>
        <v>180.64444444444447</v>
      </c>
      <c r="Y20" s="25">
        <f t="shared" si="3"/>
        <v>8.5091290845642806</v>
      </c>
      <c r="AR20">
        <v>187.9</v>
      </c>
      <c r="AS20">
        <v>184.8</v>
      </c>
      <c r="AT20">
        <v>189.1</v>
      </c>
      <c r="AU20" s="33">
        <f t="shared" si="5"/>
        <v>187.26666666666668</v>
      </c>
      <c r="AV20" s="33">
        <f t="shared" si="6"/>
        <v>9.705248023005094E-3</v>
      </c>
      <c r="AW20">
        <v>166.2</v>
      </c>
      <c r="AX20">
        <v>172.1</v>
      </c>
      <c r="AY20">
        <v>169.7</v>
      </c>
      <c r="AZ20" s="33">
        <f t="shared" si="7"/>
        <v>169.33333333333331</v>
      </c>
      <c r="BA20" s="33">
        <f>(AZ20-S20)/S20</f>
        <v>-7.6531539720051042E-2</v>
      </c>
      <c r="BB20">
        <v>188.5</v>
      </c>
      <c r="BC20">
        <v>192.3</v>
      </c>
      <c r="BD20">
        <v>188.1</v>
      </c>
      <c r="BE20" s="33">
        <f t="shared" si="8"/>
        <v>189.63333333333333</v>
      </c>
      <c r="BF20" s="33">
        <f t="shared" si="9"/>
        <v>9.5513190833814737E-2</v>
      </c>
      <c r="BG20" s="26">
        <f t="shared" ref="BG20:BG21" si="28">AVERAGE(AR20:BD20)</f>
        <v>153.47947490063868</v>
      </c>
      <c r="BH20" s="26">
        <f t="shared" ref="BH20:BH21" si="29">STDEV(AR20:BD20)</f>
        <v>68.716566639351683</v>
      </c>
      <c r="BI20" s="26">
        <f>(BG20-X20)/X20</f>
        <v>-0.15037810671315791</v>
      </c>
      <c r="CB20">
        <v>160.80000000000001</v>
      </c>
      <c r="CC20">
        <v>160.69999999999999</v>
      </c>
      <c r="CD20">
        <v>160.30000000000001</v>
      </c>
      <c r="CE20" s="33">
        <f t="shared" si="16"/>
        <v>160.6</v>
      </c>
      <c r="CF20" s="33">
        <f t="shared" si="17"/>
        <v>-0.13407620416966215</v>
      </c>
      <c r="CG20">
        <v>156.80000000000001</v>
      </c>
      <c r="CH20">
        <v>153.69999999999999</v>
      </c>
      <c r="CI20">
        <v>154.69999999999999</v>
      </c>
      <c r="CJ20" s="33">
        <f t="shared" si="18"/>
        <v>155.06666666666666</v>
      </c>
      <c r="CK20" s="33">
        <f t="shared" si="19"/>
        <v>-0.15433557534993644</v>
      </c>
      <c r="CL20">
        <v>160.80000000000001</v>
      </c>
      <c r="CM20">
        <v>154.4</v>
      </c>
      <c r="CN20">
        <v>157.5</v>
      </c>
      <c r="CO20" s="33">
        <f t="shared" si="20"/>
        <v>157.56666666666669</v>
      </c>
      <c r="CP20" s="33">
        <f t="shared" si="21"/>
        <v>-8.973618332370481E-2</v>
      </c>
      <c r="CQ20" s="26">
        <f>AVERAGE(CB20:CN20)</f>
        <v>133.46755806824208</v>
      </c>
      <c r="CR20" s="26">
        <f>STDEV(CB20:CN20)</f>
        <v>59.359712186181085</v>
      </c>
      <c r="CS20" s="26">
        <f>(CQ20-X20)/X20</f>
        <v>-0.26115880021270849</v>
      </c>
      <c r="CT20">
        <v>144.1</v>
      </c>
      <c r="CU20">
        <v>148.1</v>
      </c>
      <c r="CV20">
        <v>134</v>
      </c>
      <c r="CW20" s="33">
        <f t="shared" si="22"/>
        <v>142.06666666666666</v>
      </c>
      <c r="CX20" s="33">
        <f t="shared" si="23"/>
        <v>-0.23400431344356581</v>
      </c>
      <c r="CY20">
        <v>154.4</v>
      </c>
      <c r="CZ20">
        <v>146.6</v>
      </c>
      <c r="DA20">
        <v>163</v>
      </c>
      <c r="DB20" s="33">
        <f t="shared" si="24"/>
        <v>154.66666666666666</v>
      </c>
      <c r="DC20" s="33">
        <f t="shared" si="25"/>
        <v>-0.15651699690965287</v>
      </c>
      <c r="DD20">
        <v>158.6</v>
      </c>
      <c r="DE20">
        <v>160.4</v>
      </c>
      <c r="DF20">
        <v>148.6</v>
      </c>
      <c r="DG20" s="33">
        <f t="shared" si="26"/>
        <v>155.86666666666667</v>
      </c>
      <c r="DH20" s="33">
        <f t="shared" si="27"/>
        <v>-9.9557096090891514E-2</v>
      </c>
      <c r="DI20" s="26">
        <f>AVERAGE(CT20:DF20)</f>
        <v>127.24175477099847</v>
      </c>
      <c r="DJ20" s="26">
        <f>STDEV(CT20:DF20)</f>
        <v>57.116241682720116</v>
      </c>
      <c r="DK20" s="26">
        <f>(DI20-X20)/X20</f>
        <v>-0.29562320522881902</v>
      </c>
      <c r="DL20">
        <v>151.1</v>
      </c>
      <c r="DM20">
        <v>158</v>
      </c>
      <c r="DN20">
        <v>160.80000000000001</v>
      </c>
      <c r="DO20" s="33">
        <f>AVERAGE(DL20:DN20)</f>
        <v>156.63333333333335</v>
      </c>
      <c r="DP20" s="33">
        <f>(DO20-O20)/O20</f>
        <v>-0.15546369518332126</v>
      </c>
      <c r="DQ20">
        <v>158.4</v>
      </c>
      <c r="DR20">
        <v>152.9</v>
      </c>
      <c r="DS20">
        <v>146.4</v>
      </c>
      <c r="DT20" s="33">
        <f>AVERAGE(DQ20:DS20)</f>
        <v>152.56666666666669</v>
      </c>
      <c r="DU20" s="33">
        <f>(DT20-S20)/S20</f>
        <v>-0.16796946009816388</v>
      </c>
      <c r="DV20">
        <v>143.19999999999999</v>
      </c>
      <c r="DW20">
        <v>149</v>
      </c>
      <c r="DX20">
        <v>159.80000000000001</v>
      </c>
      <c r="DY20" s="33">
        <f>AVERAGE(DV20:DX20)</f>
        <v>150.66666666666666</v>
      </c>
      <c r="DZ20" s="33">
        <f>(DY20-W20)/W20</f>
        <v>-0.12959753514346237</v>
      </c>
      <c r="EA20" s="26">
        <f>AVERAGE(DL20:DX20)</f>
        <v>129.88281283420912</v>
      </c>
      <c r="EB20" s="26">
        <f>STDEV(DL20:DX20)</f>
        <v>57.953728212793735</v>
      </c>
      <c r="EC20" s="26">
        <f>(EA20-X20)/X20</f>
        <v>-0.2810030043622328</v>
      </c>
      <c r="ED20">
        <v>153.1</v>
      </c>
      <c r="EE20">
        <v>157.9</v>
      </c>
      <c r="EF20">
        <v>165.4</v>
      </c>
      <c r="EG20" s="33">
        <f>AVERAGE(ED20:EF20)</f>
        <v>158.79999999999998</v>
      </c>
      <c r="EH20" s="33">
        <f>(EG20-O20)/O20</f>
        <v>-0.14378145219266725</v>
      </c>
      <c r="EI20">
        <v>140.9</v>
      </c>
      <c r="EJ20">
        <v>142.69999999999999</v>
      </c>
      <c r="EK20">
        <v>150.30000000000001</v>
      </c>
      <c r="EL20" s="33">
        <f>AVERAGE(EI20:EK20)</f>
        <v>144.63333333333335</v>
      </c>
      <c r="EM20" s="33">
        <f>(EL20-S20)/S20</f>
        <v>-0.21123432103253945</v>
      </c>
      <c r="EN20">
        <v>146.6</v>
      </c>
      <c r="EO20">
        <v>159.19999999999999</v>
      </c>
      <c r="EP20">
        <v>148.6</v>
      </c>
      <c r="EQ20" s="33">
        <f>AVERAGE(EN20:EP20)</f>
        <v>151.46666666666667</v>
      </c>
      <c r="ER20" s="33">
        <f>(EQ20-W20)/W20</f>
        <v>-0.1249759291353745</v>
      </c>
      <c r="ES20" s="26">
        <f xml:space="preserve"> AVERAGE(ED20:EP20)</f>
        <v>128.29063981231599</v>
      </c>
      <c r="ET20" s="26">
        <f>STDEV(ED20:EP20)</f>
        <v>57.467011536519323</v>
      </c>
      <c r="EU20" s="26">
        <f xml:space="preserve"> (ES20-X20)/X20</f>
        <v>-0.28981685428045045</v>
      </c>
    </row>
    <row r="21" spans="1:202" ht="16" x14ac:dyDescent="0.2">
      <c r="L21" s="10">
        <v>0.307</v>
      </c>
      <c r="M21" s="10">
        <v>0.30599999999999999</v>
      </c>
      <c r="N21" s="10">
        <v>0.316</v>
      </c>
      <c r="O21" s="34">
        <f t="shared" si="0"/>
        <v>0.3096666666666667</v>
      </c>
      <c r="P21" s="10">
        <v>0.26100000000000001</v>
      </c>
      <c r="Q21" s="10">
        <v>0.3</v>
      </c>
      <c r="R21" s="10">
        <v>0.254</v>
      </c>
      <c r="S21" s="34">
        <f t="shared" si="1"/>
        <v>0.27166666666666667</v>
      </c>
      <c r="T21" s="10">
        <v>0.28100000000000003</v>
      </c>
      <c r="U21" s="10">
        <v>0.26800000000000002</v>
      </c>
      <c r="V21" s="10">
        <v>0.27600000000000002</v>
      </c>
      <c r="W21" s="34">
        <f t="shared" si="2"/>
        <v>0.27500000000000002</v>
      </c>
      <c r="X21" s="25">
        <f t="shared" si="4"/>
        <v>0.28544444444444445</v>
      </c>
      <c r="Y21" s="25">
        <f t="shared" si="3"/>
        <v>2.2450562972401774E-2</v>
      </c>
      <c r="AR21">
        <v>0.33</v>
      </c>
      <c r="AS21">
        <v>0.30599999999999999</v>
      </c>
      <c r="AT21">
        <v>0.317</v>
      </c>
      <c r="AU21" s="33">
        <f t="shared" si="5"/>
        <v>0.31766666666666671</v>
      </c>
      <c r="AV21" s="33">
        <f t="shared" si="6"/>
        <v>2.5834230355220686E-2</v>
      </c>
      <c r="AW21">
        <v>0.30499999999999999</v>
      </c>
      <c r="AX21">
        <v>0.29799999999999999</v>
      </c>
      <c r="AY21">
        <v>0.313</v>
      </c>
      <c r="AZ21" s="33">
        <f t="shared" si="7"/>
        <v>0.30533333333333329</v>
      </c>
      <c r="BA21" s="33">
        <f>(AZ21-S21)/S21</f>
        <v>0.123926380368098</v>
      </c>
      <c r="BB21">
        <v>0.313</v>
      </c>
      <c r="BC21">
        <v>0.31</v>
      </c>
      <c r="BD21">
        <v>0.312</v>
      </c>
      <c r="BE21" s="33">
        <f t="shared" si="8"/>
        <v>0.3116666666666667</v>
      </c>
      <c r="BF21" s="33">
        <f t="shared" si="9"/>
        <v>0.13333333333333339</v>
      </c>
      <c r="BG21" s="26">
        <f t="shared" si="28"/>
        <v>0.27513543159410142</v>
      </c>
      <c r="BH21" s="26">
        <f t="shared" si="29"/>
        <v>9.1427629132098454E-2</v>
      </c>
      <c r="CB21">
        <v>0.23</v>
      </c>
      <c r="CC21">
        <v>0.21199999999999999</v>
      </c>
      <c r="CD21">
        <v>0.23799999999999999</v>
      </c>
      <c r="CE21" s="33">
        <f t="shared" si="16"/>
        <v>0.22666666666666666</v>
      </c>
      <c r="CF21" s="33">
        <f t="shared" si="17"/>
        <v>-0.26803013993541452</v>
      </c>
      <c r="CG21">
        <v>0.247</v>
      </c>
      <c r="CH21">
        <v>0.24299999999999999</v>
      </c>
      <c r="CI21">
        <v>0.26900000000000002</v>
      </c>
      <c r="CJ21" s="33">
        <f t="shared" si="18"/>
        <v>0.253</v>
      </c>
      <c r="CK21" s="33">
        <f t="shared" si="19"/>
        <v>-6.8711656441717783E-2</v>
      </c>
      <c r="CL21">
        <v>0.22</v>
      </c>
      <c r="CM21">
        <v>0.25</v>
      </c>
      <c r="CN21">
        <v>0.26200000000000001</v>
      </c>
      <c r="CO21" s="33">
        <f t="shared" si="20"/>
        <v>0.24399999999999999</v>
      </c>
      <c r="CP21" s="33">
        <f t="shared" si="21"/>
        <v>-0.11272727272727281</v>
      </c>
      <c r="CT21">
        <v>0.30399999999999999</v>
      </c>
      <c r="CU21">
        <v>0.32300000000000001</v>
      </c>
      <c r="CV21">
        <v>0.45700000000000002</v>
      </c>
      <c r="CW21" s="33">
        <f t="shared" si="22"/>
        <v>0.36133333333333334</v>
      </c>
      <c r="CX21" s="33">
        <f t="shared" si="23"/>
        <v>0.16684607104413338</v>
      </c>
      <c r="CY21">
        <v>0.27</v>
      </c>
      <c r="CZ21">
        <v>0.32</v>
      </c>
      <c r="DA21">
        <v>0.43</v>
      </c>
      <c r="DB21" s="33">
        <f t="shared" si="24"/>
        <v>0.34</v>
      </c>
      <c r="DC21" s="33">
        <f t="shared" si="25"/>
        <v>0.25153374233128845</v>
      </c>
      <c r="DD21">
        <v>0.24</v>
      </c>
      <c r="DE21">
        <v>0.28699999999999998</v>
      </c>
      <c r="DF21">
        <v>0.248</v>
      </c>
      <c r="DG21" s="33">
        <f t="shared" si="26"/>
        <v>0.2583333333333333</v>
      </c>
      <c r="DH21" s="33">
        <f t="shared" si="27"/>
        <v>-6.0606060606060788E-2</v>
      </c>
      <c r="DL21">
        <v>0.249</v>
      </c>
      <c r="DM21">
        <v>0.14599999999999999</v>
      </c>
      <c r="DN21">
        <v>0.18</v>
      </c>
      <c r="DO21" s="33">
        <f t="shared" ref="DO21:DO60" si="30">AVERAGE(DL21:DN21)</f>
        <v>0.19166666666666665</v>
      </c>
      <c r="DP21" s="33">
        <f t="shared" ref="DP21:DP60" si="31">(DO21-O21)/O21</f>
        <v>-0.38105489773950496</v>
      </c>
      <c r="DQ21">
        <v>0.32700000000000001</v>
      </c>
      <c r="DR21">
        <v>0.3</v>
      </c>
      <c r="DS21">
        <v>0.36799999999999999</v>
      </c>
      <c r="DT21" s="33">
        <f t="shared" ref="DT21:DT60" si="32">AVERAGE(DQ21:DS21)</f>
        <v>0.33166666666666667</v>
      </c>
      <c r="DU21" s="33">
        <f t="shared" ref="DU21:DU60" si="33">(DT21-S21)/S21</f>
        <v>0.22085889570552147</v>
      </c>
      <c r="DV21">
        <v>0.31</v>
      </c>
      <c r="DW21">
        <v>0.318</v>
      </c>
      <c r="DX21">
        <v>0.28100000000000003</v>
      </c>
      <c r="DY21" s="33">
        <f t="shared" ref="DY21:DY60" si="34">AVERAGE(DV21:DX21)</f>
        <v>0.30299999999999999</v>
      </c>
      <c r="DZ21" s="33">
        <f t="shared" ref="DZ21:DZ60" si="35">(DY21-W21)/W21</f>
        <v>0.1018181818181817</v>
      </c>
      <c r="EA21" s="26">
        <f>AVERAGE(DL21:DX21)</f>
        <v>0.21862594856148845</v>
      </c>
      <c r="EB21" s="26">
        <f>STDEV(DL21:DX21)</f>
        <v>0.19226943026975585</v>
      </c>
      <c r="ED21">
        <v>0.24299999999999999</v>
      </c>
      <c r="EE21">
        <v>0.25600000000000001</v>
      </c>
      <c r="EF21">
        <v>0.28899999999999998</v>
      </c>
      <c r="EG21" s="33">
        <f t="shared" ref="EG21:EG60" si="36">AVERAGE(ED21:EF21)</f>
        <v>0.26266666666666666</v>
      </c>
      <c r="EH21" s="33">
        <f t="shared" ref="EH21:EH60" si="37">(EG21-O21)/O21</f>
        <v>-0.15177610333692154</v>
      </c>
      <c r="EI21">
        <v>0.27900000000000003</v>
      </c>
      <c r="EJ21">
        <v>0.314</v>
      </c>
      <c r="EK21">
        <v>0.184</v>
      </c>
      <c r="EL21" s="33">
        <f t="shared" ref="EL21:EL60" si="38">AVERAGE(EI21:EK21)</f>
        <v>0.25899999999999995</v>
      </c>
      <c r="EM21" s="33">
        <f t="shared" ref="EM21:EM60" si="39">(EL21-S21)/S21</f>
        <v>-4.6625766871165819E-2</v>
      </c>
      <c r="EN21">
        <v>0.25</v>
      </c>
      <c r="EO21">
        <v>0.19500000000000001</v>
      </c>
      <c r="EP21">
        <v>0.28899999999999998</v>
      </c>
      <c r="EQ21" s="33">
        <f t="shared" ref="EQ21:EQ60" si="40">AVERAGE(EN21:EP21)</f>
        <v>0.24466666666666667</v>
      </c>
      <c r="ER21" s="33">
        <f t="shared" ref="ER21:ER60" si="41">(EQ21-W21)/W21</f>
        <v>-0.11030303030303036</v>
      </c>
    </row>
    <row r="22" spans="1:202" ht="16" x14ac:dyDescent="0.2">
      <c r="O22" s="34"/>
      <c r="S22" s="34"/>
      <c r="W22" s="34"/>
      <c r="X22" s="25"/>
      <c r="Y22" s="25"/>
      <c r="Z22" t="s">
        <v>85</v>
      </c>
    </row>
    <row r="23" spans="1:202" ht="16" x14ac:dyDescent="0.2">
      <c r="A23">
        <v>5</v>
      </c>
      <c r="B23">
        <v>5</v>
      </c>
      <c r="C23">
        <v>50</v>
      </c>
      <c r="D23">
        <v>10</v>
      </c>
      <c r="E23">
        <v>0.2</v>
      </c>
      <c r="F23">
        <v>0</v>
      </c>
      <c r="G23">
        <v>1</v>
      </c>
      <c r="H23">
        <v>3</v>
      </c>
      <c r="I23">
        <v>1</v>
      </c>
      <c r="J23">
        <f>AVERAGE(G23:I23)</f>
        <v>1.6666666666666667</v>
      </c>
      <c r="K23">
        <f>STDEV(G23:I23)</f>
        <v>1.1547005383792515</v>
      </c>
      <c r="L23">
        <v>123.7</v>
      </c>
      <c r="M23">
        <v>121.8</v>
      </c>
      <c r="N23">
        <v>122.5</v>
      </c>
      <c r="O23" s="34">
        <f t="shared" si="0"/>
        <v>122.66666666666667</v>
      </c>
      <c r="P23">
        <v>127.3</v>
      </c>
      <c r="Q23">
        <v>118.4</v>
      </c>
      <c r="R23">
        <v>127.3</v>
      </c>
      <c r="S23" s="34">
        <f t="shared" si="1"/>
        <v>124.33333333333333</v>
      </c>
      <c r="T23">
        <v>149.5</v>
      </c>
      <c r="U23">
        <v>152.19999999999999</v>
      </c>
      <c r="V23">
        <v>150.9</v>
      </c>
      <c r="W23" s="34">
        <f t="shared" si="2"/>
        <v>150.86666666666667</v>
      </c>
      <c r="X23" s="25">
        <f t="shared" si="4"/>
        <v>132.62222222222223</v>
      </c>
      <c r="Y23" s="25">
        <f t="shared" si="3"/>
        <v>13.965741815043138</v>
      </c>
      <c r="Z23">
        <v>105.4</v>
      </c>
      <c r="AA23">
        <v>111.7</v>
      </c>
      <c r="AB23">
        <v>107.1</v>
      </c>
      <c r="AC23" s="33">
        <f>AVERAGE(Z23:AB23)</f>
        <v>108.06666666666668</v>
      </c>
      <c r="AD23" s="33">
        <f>(AC23-O23)/O23</f>
        <v>-0.11902173913043473</v>
      </c>
      <c r="AE23">
        <v>121.5</v>
      </c>
      <c r="AF23">
        <v>119.5</v>
      </c>
      <c r="AG23">
        <v>133.19999999999999</v>
      </c>
      <c r="AH23" s="33">
        <f>AVERAGE(AE23:AG23)</f>
        <v>124.73333333333333</v>
      </c>
      <c r="AI23" s="33">
        <f>(AH23-S23)/S23</f>
        <v>3.2171581769437456E-3</v>
      </c>
      <c r="AJ23">
        <v>93.1</v>
      </c>
      <c r="AK23">
        <v>93.4</v>
      </c>
      <c r="AL23">
        <v>95.4</v>
      </c>
      <c r="AM23" s="33">
        <f>AVERAGE(AJ23:AL23)</f>
        <v>93.966666666666654</v>
      </c>
      <c r="AN23" s="33">
        <f>(AL23-W23)/W23</f>
        <v>-0.36765355722492266</v>
      </c>
      <c r="AO23" s="26">
        <f>AVERAGE(Z23:AL23)</f>
        <v>93.306476570695907</v>
      </c>
      <c r="AP23" s="26">
        <f>STDEV(Z23:AL23)</f>
        <v>43.196326671490695</v>
      </c>
      <c r="AQ23" s="26">
        <f xml:space="preserve"> (AO23-X23)/X23</f>
        <v>-0.29644915454401549</v>
      </c>
      <c r="AR23" s="28">
        <v>93.6</v>
      </c>
      <c r="AS23" s="28">
        <v>89</v>
      </c>
      <c r="AT23" s="28">
        <v>88.1</v>
      </c>
      <c r="AU23" s="33">
        <f t="shared" si="5"/>
        <v>90.233333333333334</v>
      </c>
      <c r="AV23" s="33">
        <f t="shared" si="6"/>
        <v>-0.26440217391304349</v>
      </c>
      <c r="AW23" s="28">
        <v>130.80000000000001</v>
      </c>
      <c r="AX23" s="28">
        <v>162.6</v>
      </c>
      <c r="AY23" s="28">
        <v>151.1</v>
      </c>
      <c r="AZ23" s="33">
        <f t="shared" si="7"/>
        <v>148.16666666666666</v>
      </c>
      <c r="BA23" s="33">
        <f>(AZ23-S23)/S23</f>
        <v>0.1916890080428954</v>
      </c>
      <c r="BB23" s="28">
        <v>71.3</v>
      </c>
      <c r="BC23" s="28">
        <v>78.8</v>
      </c>
      <c r="BD23" s="28">
        <v>73.7</v>
      </c>
      <c r="BE23" s="33">
        <f t="shared" si="8"/>
        <v>74.600000000000009</v>
      </c>
      <c r="BF23" s="33">
        <f t="shared" si="9"/>
        <v>-0.50552364118426862</v>
      </c>
      <c r="BG23" s="26">
        <f>AVERAGE(AR23:BD23)</f>
        <v>90.563637448779218</v>
      </c>
      <c r="BH23" s="26">
        <f>STDEV(AR23:BD23)</f>
        <v>50.842469653282876</v>
      </c>
      <c r="BI23" s="26">
        <f>(BG23-X23)/X23</f>
        <v>-0.31713074979975464</v>
      </c>
    </row>
    <row r="24" spans="1:202" ht="16" x14ac:dyDescent="0.2">
      <c r="L24" s="10">
        <v>0.26600000000000001</v>
      </c>
      <c r="M24" s="10">
        <v>0.30199999999999999</v>
      </c>
      <c r="N24" s="10">
        <v>0.30299999999999999</v>
      </c>
      <c r="O24" s="34">
        <f t="shared" si="0"/>
        <v>0.29033333333333333</v>
      </c>
      <c r="P24" s="10">
        <v>0.23599999999999999</v>
      </c>
      <c r="Q24">
        <v>0.28399999999999997</v>
      </c>
      <c r="R24" s="10">
        <v>0.249</v>
      </c>
      <c r="S24" s="34">
        <f t="shared" si="1"/>
        <v>0.25633333333333336</v>
      </c>
      <c r="T24" s="10">
        <v>0.22900000000000001</v>
      </c>
      <c r="U24" s="10">
        <v>0.23400000000000001</v>
      </c>
      <c r="V24" s="10">
        <v>0.254</v>
      </c>
      <c r="W24" s="34">
        <f t="shared" si="2"/>
        <v>0.23900000000000002</v>
      </c>
      <c r="X24" s="25">
        <f t="shared" si="4"/>
        <v>0.26188888888888889</v>
      </c>
      <c r="Y24" s="25">
        <f t="shared" si="3"/>
        <v>2.8641946706030617E-2</v>
      </c>
      <c r="Z24" s="10">
        <v>0.35399999999999998</v>
      </c>
      <c r="AA24" s="10">
        <v>0.32800000000000001</v>
      </c>
      <c r="AB24" s="10">
        <v>0.38500000000000001</v>
      </c>
      <c r="AC24" s="33">
        <f t="shared" ref="AC24:AC48" si="42">AVERAGE(Z24:AB24)</f>
        <v>0.35566666666666663</v>
      </c>
      <c r="AD24" s="33">
        <f t="shared" ref="AD24:AD48" si="43">(AC24-O24)/O24</f>
        <v>0.22502870264064281</v>
      </c>
      <c r="AE24" s="10">
        <v>0.379</v>
      </c>
      <c r="AF24" s="10">
        <v>0.46500000000000002</v>
      </c>
      <c r="AG24" s="10">
        <v>0.42699999999999999</v>
      </c>
      <c r="AH24" s="33">
        <f t="shared" ref="AH24:AH48" si="44">AVERAGE(AE24:AG24)</f>
        <v>0.42366666666666669</v>
      </c>
      <c r="AI24" s="33">
        <f t="shared" ref="AI24:AI48" si="45">(AH24-S24)/S24</f>
        <v>0.65279583875162539</v>
      </c>
      <c r="AJ24" s="10">
        <v>0.36</v>
      </c>
      <c r="AK24" s="10">
        <v>0.377</v>
      </c>
      <c r="AL24" s="10">
        <v>0.34200000000000003</v>
      </c>
      <c r="AM24" s="33">
        <f t="shared" ref="AM24:AM48" si="46">AVERAGE(AJ24:AL24)</f>
        <v>0.35966666666666663</v>
      </c>
      <c r="AN24" s="33">
        <f t="shared" ref="AN24:AN48" si="47">(AL24-W24)/W24</f>
        <v>0.43096234309623432</v>
      </c>
      <c r="AO24" s="26">
        <f>AVERAGE(Z24:AL24)</f>
        <v>0.39031983651735391</v>
      </c>
      <c r="AP24" s="26">
        <f>STDEV(Z24:AL24)</f>
        <v>9.7570946068169059E-2</v>
      </c>
      <c r="AR24" s="28">
        <v>0.182</v>
      </c>
      <c r="AS24" s="28">
        <v>0.251</v>
      </c>
      <c r="AT24" s="28">
        <v>0.215</v>
      </c>
      <c r="AU24" s="33">
        <f t="shared" si="5"/>
        <v>0.216</v>
      </c>
      <c r="AV24" s="33">
        <f t="shared" si="6"/>
        <v>-0.25602755453501724</v>
      </c>
      <c r="AW24" s="28">
        <v>0.38100000000000001</v>
      </c>
      <c r="AX24" s="28">
        <v>0.20799999999999999</v>
      </c>
      <c r="AY24" s="28">
        <v>0.27900000000000003</v>
      </c>
      <c r="AZ24" s="33">
        <f t="shared" si="7"/>
        <v>0.28933333333333333</v>
      </c>
      <c r="BA24" s="33">
        <f>(AZ24-S24)/S24</f>
        <v>0.12873862158647584</v>
      </c>
      <c r="BB24" s="28">
        <v>0.35299999999999998</v>
      </c>
      <c r="BC24" s="28">
        <v>0.315</v>
      </c>
      <c r="BD24" s="28">
        <v>0.33500000000000002</v>
      </c>
      <c r="BE24" s="33">
        <f t="shared" si="8"/>
        <v>0.33433333333333332</v>
      </c>
      <c r="BF24" s="33">
        <f t="shared" si="9"/>
        <v>0.39888423988842381</v>
      </c>
      <c r="BG24" s="26">
        <f t="shared" ref="BG24:BG33" si="48">AVERAGE(AR24:BD24)</f>
        <v>0.22284956926036859</v>
      </c>
      <c r="BH24" s="26">
        <f t="shared" ref="BH24:BH33" si="49">STDEV(AR24:BD24)</f>
        <v>0.1611323013326397</v>
      </c>
      <c r="BI24" s="26">
        <f t="shared" ref="BI24:BI26" si="50">(BG24-X24)/X24</f>
        <v>-0.14906825483949204</v>
      </c>
    </row>
    <row r="25" spans="1:202" ht="16" x14ac:dyDescent="0.2">
      <c r="O25" s="34"/>
      <c r="S25" s="34"/>
      <c r="W25" s="34"/>
      <c r="X25" s="25"/>
      <c r="Y25" s="25"/>
      <c r="Z25" t="s">
        <v>85</v>
      </c>
      <c r="AR25" s="28"/>
      <c r="AS25" s="28"/>
      <c r="AT25" s="28"/>
      <c r="AW25" s="28"/>
      <c r="AX25" s="28"/>
      <c r="AY25" s="28"/>
      <c r="BB25" s="28"/>
      <c r="BC25" s="28"/>
      <c r="BD25" s="28"/>
    </row>
    <row r="26" spans="1:202" ht="16" x14ac:dyDescent="0.2">
      <c r="A26">
        <v>6</v>
      </c>
      <c r="B26">
        <v>5</v>
      </c>
      <c r="C26">
        <v>50</v>
      </c>
      <c r="D26">
        <v>10</v>
      </c>
      <c r="E26">
        <v>0.2</v>
      </c>
      <c r="F26">
        <v>0.04</v>
      </c>
      <c r="G26">
        <v>1</v>
      </c>
      <c r="H26" s="31">
        <v>1</v>
      </c>
      <c r="I26">
        <v>1</v>
      </c>
      <c r="J26">
        <f>AVERAGE(G26:I26)</f>
        <v>1</v>
      </c>
      <c r="K26">
        <f>STDEV(G26:I26)</f>
        <v>0</v>
      </c>
      <c r="L26">
        <v>110</v>
      </c>
      <c r="M26">
        <v>108.9</v>
      </c>
      <c r="N26">
        <v>109.4</v>
      </c>
      <c r="O26" s="34">
        <f t="shared" si="0"/>
        <v>109.43333333333334</v>
      </c>
      <c r="P26">
        <v>151.30000000000001</v>
      </c>
      <c r="Q26">
        <v>150.4</v>
      </c>
      <c r="R26">
        <v>154.4</v>
      </c>
      <c r="S26" s="34">
        <f t="shared" si="1"/>
        <v>152.03333333333333</v>
      </c>
      <c r="T26">
        <v>102.2</v>
      </c>
      <c r="U26">
        <v>106.8</v>
      </c>
      <c r="V26">
        <v>109.8</v>
      </c>
      <c r="W26" s="34">
        <f t="shared" si="2"/>
        <v>106.26666666666667</v>
      </c>
      <c r="X26" s="25">
        <f t="shared" si="4"/>
        <v>122.57777777777778</v>
      </c>
      <c r="Y26" s="25">
        <f t="shared" si="3"/>
        <v>22.243244917152854</v>
      </c>
      <c r="Z26">
        <v>140.69999999999999</v>
      </c>
      <c r="AA26">
        <v>121.7</v>
      </c>
      <c r="AB26">
        <v>128.19999999999999</v>
      </c>
      <c r="AC26" s="33">
        <f t="shared" si="42"/>
        <v>130.19999999999999</v>
      </c>
      <c r="AD26" s="33">
        <f t="shared" si="43"/>
        <v>0.18976545842217468</v>
      </c>
      <c r="AE26">
        <v>123.4</v>
      </c>
      <c r="AF26">
        <v>120.7</v>
      </c>
      <c r="AG26">
        <v>127.2</v>
      </c>
      <c r="AH26" s="33">
        <f t="shared" si="44"/>
        <v>123.76666666666667</v>
      </c>
      <c r="AI26" s="33">
        <f t="shared" si="45"/>
        <v>-0.18592413944310457</v>
      </c>
      <c r="AJ26">
        <v>144.80000000000001</v>
      </c>
      <c r="AK26">
        <v>149.9</v>
      </c>
      <c r="AL26">
        <v>151.1</v>
      </c>
      <c r="AM26" s="33">
        <f t="shared" si="46"/>
        <v>148.60000000000002</v>
      </c>
      <c r="AN26" s="33">
        <f t="shared" si="47"/>
        <v>0.42189460476787949</v>
      </c>
      <c r="AO26" s="26">
        <f t="shared" ref="AO26:AO27" si="51">AVERAGE(Z26:AL26)</f>
        <v>112.43619292197273</v>
      </c>
      <c r="AP26" s="26">
        <f t="shared" ref="AP26:AP27" si="52">STDEV(Z26:AL26)</f>
        <v>51.000327721382241</v>
      </c>
      <c r="AQ26" s="26">
        <f t="shared" ref="AQ26" si="53" xml:space="preserve"> (AO26-X26)/X26</f>
        <v>-8.273591706149877E-2</v>
      </c>
      <c r="AR26" s="28">
        <v>153.9</v>
      </c>
      <c r="AS26" s="28">
        <v>161.69999999999999</v>
      </c>
      <c r="AT26" s="28">
        <v>149.80000000000001</v>
      </c>
      <c r="AU26" s="33">
        <f t="shared" si="5"/>
        <v>155.13333333333335</v>
      </c>
      <c r="AV26" s="33">
        <f t="shared" si="6"/>
        <v>0.41760584830947317</v>
      </c>
      <c r="AW26" s="28">
        <v>80.599999999999994</v>
      </c>
      <c r="AX26" s="28">
        <v>86.7</v>
      </c>
      <c r="AY26" s="28">
        <v>86.6</v>
      </c>
      <c r="AZ26" s="33">
        <f t="shared" si="7"/>
        <v>84.63333333333334</v>
      </c>
      <c r="BA26" s="33">
        <f>(AZ26-S26)/S26</f>
        <v>-0.44332383249287433</v>
      </c>
      <c r="BB26" s="28">
        <v>160.4</v>
      </c>
      <c r="BC26" s="28">
        <v>171.2</v>
      </c>
      <c r="BD26" s="28">
        <v>150.80000000000001</v>
      </c>
      <c r="BE26" s="33">
        <f t="shared" si="8"/>
        <v>160.80000000000001</v>
      </c>
      <c r="BF26" s="33">
        <f t="shared" si="9"/>
        <v>0.51317440401505654</v>
      </c>
      <c r="BG26" s="26">
        <f t="shared" si="48"/>
        <v>110.88007297557564</v>
      </c>
      <c r="BH26" s="26">
        <f t="shared" si="49"/>
        <v>59.837025586860022</v>
      </c>
      <c r="BI26" s="26">
        <f t="shared" si="50"/>
        <v>-9.5430876740227752E-2</v>
      </c>
    </row>
    <row r="27" spans="1:202" ht="16" x14ac:dyDescent="0.2">
      <c r="L27">
        <v>0.245</v>
      </c>
      <c r="M27">
        <v>0.245</v>
      </c>
      <c r="N27">
        <v>0.26800000000000002</v>
      </c>
      <c r="O27" s="34">
        <f t="shared" si="0"/>
        <v>0.25266666666666665</v>
      </c>
      <c r="P27">
        <v>0.216</v>
      </c>
      <c r="Q27">
        <v>0.23899999999999999</v>
      </c>
      <c r="R27">
        <v>0.254</v>
      </c>
      <c r="S27" s="34">
        <f t="shared" si="1"/>
        <v>0.23633333333333331</v>
      </c>
      <c r="T27">
        <v>0.28899999999999998</v>
      </c>
      <c r="U27">
        <v>0.27100000000000002</v>
      </c>
      <c r="V27">
        <v>0.252</v>
      </c>
      <c r="W27" s="34">
        <f t="shared" si="2"/>
        <v>0.27066666666666667</v>
      </c>
      <c r="X27" s="25">
        <f t="shared" si="4"/>
        <v>0.25322222222222224</v>
      </c>
      <c r="Y27" s="25">
        <f t="shared" si="3"/>
        <v>2.1034363419044667E-2</v>
      </c>
      <c r="Z27">
        <v>0.26100000000000001</v>
      </c>
      <c r="AA27">
        <v>0.33900000000000002</v>
      </c>
      <c r="AB27">
        <v>0.33500000000000002</v>
      </c>
      <c r="AC27" s="33">
        <f t="shared" si="42"/>
        <v>0.3116666666666667</v>
      </c>
      <c r="AD27" s="33">
        <f t="shared" si="43"/>
        <v>0.23350923482849625</v>
      </c>
      <c r="AE27">
        <v>0.27500000000000002</v>
      </c>
      <c r="AF27">
        <v>0.34100000000000003</v>
      </c>
      <c r="AG27">
        <v>0.28599999999999998</v>
      </c>
      <c r="AH27" s="33">
        <f t="shared" si="44"/>
        <v>0.30066666666666669</v>
      </c>
      <c r="AI27" s="33">
        <f t="shared" si="45"/>
        <v>0.27221438645980278</v>
      </c>
      <c r="AJ27">
        <v>0.26900000000000002</v>
      </c>
      <c r="AK27">
        <v>0.26200000000000001</v>
      </c>
      <c r="AL27">
        <v>0.19900000000000001</v>
      </c>
      <c r="AM27" s="33">
        <f t="shared" si="46"/>
        <v>0.24333333333333332</v>
      </c>
      <c r="AN27" s="33">
        <f t="shared" si="47"/>
        <v>-0.26477832512315269</v>
      </c>
      <c r="AO27" s="26">
        <f t="shared" si="51"/>
        <v>0.28346591958627942</v>
      </c>
      <c r="AP27" s="26">
        <f t="shared" si="52"/>
        <v>4.1982865683312547E-2</v>
      </c>
      <c r="AR27" s="28">
        <v>0.35299999999999998</v>
      </c>
      <c r="AS27" s="28">
        <v>0.316</v>
      </c>
      <c r="AT27" s="28">
        <v>0.40500000000000003</v>
      </c>
      <c r="AU27" s="33">
        <f t="shared" si="5"/>
        <v>0.35800000000000004</v>
      </c>
      <c r="AV27" s="33">
        <f t="shared" si="6"/>
        <v>0.41688654353562032</v>
      </c>
      <c r="AW27" s="28">
        <v>0.28599999999999998</v>
      </c>
      <c r="AX27" s="28">
        <v>0.189</v>
      </c>
      <c r="AY27" s="28">
        <v>0.219</v>
      </c>
      <c r="AZ27" s="33">
        <f t="shared" si="7"/>
        <v>0.23133333333333331</v>
      </c>
      <c r="BA27" s="33">
        <f>(AZ27-S27)/S27</f>
        <v>-2.1156558533145294E-2</v>
      </c>
      <c r="BB27" s="28">
        <v>0.24199999999999999</v>
      </c>
      <c r="BC27" s="28">
        <v>0.23899999999999999</v>
      </c>
      <c r="BD27" s="28">
        <v>0.375</v>
      </c>
      <c r="BE27" s="33">
        <f t="shared" si="8"/>
        <v>0.28533333333333333</v>
      </c>
      <c r="BF27" s="33">
        <f t="shared" si="9"/>
        <v>5.4187192118226583E-2</v>
      </c>
      <c r="BG27" s="26">
        <f t="shared" si="48"/>
        <v>0.27762025525660061</v>
      </c>
      <c r="BH27" s="26">
        <f t="shared" si="49"/>
        <v>0.11699359725626481</v>
      </c>
    </row>
    <row r="28" spans="1:202" ht="16" x14ac:dyDescent="0.2">
      <c r="O28" s="34"/>
      <c r="S28" s="34"/>
      <c r="W28" s="34"/>
      <c r="X28" s="25"/>
      <c r="Y28" s="25"/>
      <c r="EV28" t="s">
        <v>84</v>
      </c>
      <c r="FN28" t="s">
        <v>89</v>
      </c>
      <c r="GF28" t="s">
        <v>90</v>
      </c>
    </row>
    <row r="29" spans="1:202" ht="16" x14ac:dyDescent="0.2">
      <c r="A29">
        <v>7</v>
      </c>
      <c r="B29">
        <v>5</v>
      </c>
      <c r="C29">
        <v>50</v>
      </c>
      <c r="D29">
        <v>50</v>
      </c>
      <c r="E29">
        <v>1</v>
      </c>
      <c r="F29">
        <v>0</v>
      </c>
      <c r="G29">
        <f>12*24</f>
        <v>288</v>
      </c>
      <c r="H29">
        <f>15*24</f>
        <v>360</v>
      </c>
      <c r="I29">
        <f>11*24</f>
        <v>264</v>
      </c>
      <c r="J29">
        <f>AVERAGE(G29:I29)</f>
        <v>304</v>
      </c>
      <c r="K29">
        <f>STDEV(G29:I29)</f>
        <v>49.959983987187186</v>
      </c>
      <c r="L29">
        <v>141.6</v>
      </c>
      <c r="M29">
        <v>144.4</v>
      </c>
      <c r="N29">
        <v>146.69999999999999</v>
      </c>
      <c r="O29" s="34">
        <f t="shared" si="0"/>
        <v>144.23333333333332</v>
      </c>
      <c r="P29">
        <v>133.6</v>
      </c>
      <c r="Q29">
        <v>144.19999999999999</v>
      </c>
      <c r="R29">
        <v>141.9</v>
      </c>
      <c r="S29" s="34">
        <f t="shared" si="1"/>
        <v>139.89999999999998</v>
      </c>
      <c r="T29">
        <v>140.6</v>
      </c>
      <c r="U29">
        <v>140.19999999999999</v>
      </c>
      <c r="V29">
        <v>137.9</v>
      </c>
      <c r="W29" s="34">
        <f t="shared" si="2"/>
        <v>139.56666666666663</v>
      </c>
      <c r="X29" s="25">
        <f t="shared" si="4"/>
        <v>141.23333333333335</v>
      </c>
      <c r="Y29" s="25">
        <f t="shared" si="3"/>
        <v>3.8752419279317247</v>
      </c>
      <c r="AR29" s="29">
        <v>140.80000000000001</v>
      </c>
      <c r="AS29" s="29">
        <v>140</v>
      </c>
      <c r="AT29" s="29">
        <v>144.19999999999999</v>
      </c>
      <c r="AU29" s="33">
        <f t="shared" si="5"/>
        <v>141.66666666666666</v>
      </c>
      <c r="AV29" s="33">
        <f t="shared" si="6"/>
        <v>-1.7795239195747607E-2</v>
      </c>
      <c r="AW29" s="29">
        <v>165.9</v>
      </c>
      <c r="AX29" s="29">
        <v>166.6</v>
      </c>
      <c r="AY29" s="29">
        <v>175.3</v>
      </c>
      <c r="AZ29" s="33">
        <f t="shared" si="7"/>
        <v>169.26666666666668</v>
      </c>
      <c r="BA29" s="33">
        <f>(AZ29-S29)/S29</f>
        <v>0.20991184179175632</v>
      </c>
      <c r="BB29" s="29">
        <v>148</v>
      </c>
      <c r="BC29" s="29">
        <v>138</v>
      </c>
      <c r="BD29" s="29">
        <v>145.69999999999999</v>
      </c>
      <c r="BE29" s="33">
        <f t="shared" si="8"/>
        <v>143.9</v>
      </c>
      <c r="BF29" s="33">
        <f t="shared" si="9"/>
        <v>3.1048483401003385E-2</v>
      </c>
      <c r="BG29" s="26">
        <f t="shared" si="48"/>
        <v>128.89426537968689</v>
      </c>
      <c r="BH29" s="26">
        <f t="shared" si="49"/>
        <v>58.555822260715317</v>
      </c>
      <c r="BI29" s="26">
        <f t="shared" ref="BI29" si="54">(BG29-X29)/X29</f>
        <v>-8.7366542036675446E-2</v>
      </c>
      <c r="BJ29" s="29"/>
      <c r="BK29" s="29"/>
      <c r="BL29" s="29"/>
      <c r="BO29" s="29"/>
      <c r="BP29" s="29"/>
      <c r="BQ29" s="29"/>
      <c r="BT29" s="29"/>
      <c r="BU29" s="29"/>
      <c r="CB29">
        <v>145</v>
      </c>
      <c r="CC29">
        <v>145.9</v>
      </c>
      <c r="CD29">
        <v>149.5</v>
      </c>
      <c r="CE29" s="33">
        <f t="shared" si="16"/>
        <v>146.79999999999998</v>
      </c>
      <c r="CF29" s="33">
        <f t="shared" si="17"/>
        <v>1.7795239195747607E-2</v>
      </c>
      <c r="CG29">
        <v>142.1</v>
      </c>
      <c r="CH29">
        <v>144.1</v>
      </c>
      <c r="CI29">
        <v>145.5</v>
      </c>
      <c r="CJ29" s="33">
        <f t="shared" si="18"/>
        <v>143.9</v>
      </c>
      <c r="CK29" s="33">
        <f t="shared" si="19"/>
        <v>2.8591851322373331E-2</v>
      </c>
      <c r="CL29">
        <v>149.69999999999999</v>
      </c>
      <c r="CM29">
        <v>144.1</v>
      </c>
      <c r="CN29">
        <v>145.1</v>
      </c>
      <c r="CO29" s="33">
        <f t="shared" si="20"/>
        <v>146.29999999999998</v>
      </c>
      <c r="CP29" s="33">
        <f t="shared" si="21"/>
        <v>4.8244566515404944E-2</v>
      </c>
      <c r="CQ29" s="26">
        <f>AVERAGE(CB29:CN29)</f>
        <v>123.21126054542445</v>
      </c>
      <c r="CR29" s="26">
        <f>STDEV(CB29:CN29)</f>
        <v>54.713419824468453</v>
      </c>
      <c r="CS29" s="26">
        <f>(CQ29-X29)/X29</f>
        <v>-0.12760495247516329</v>
      </c>
      <c r="CT29">
        <v>144.30000000000001</v>
      </c>
      <c r="CU29">
        <v>143.69999999999999</v>
      </c>
      <c r="CV29">
        <v>143.80000000000001</v>
      </c>
      <c r="CW29" s="33">
        <f t="shared" si="22"/>
        <v>143.93333333333334</v>
      </c>
      <c r="CX29" s="33">
        <f t="shared" si="23"/>
        <v>-2.079963022879475E-3</v>
      </c>
      <c r="CY29">
        <v>143.9</v>
      </c>
      <c r="CZ29">
        <v>141.4</v>
      </c>
      <c r="DA29">
        <v>150</v>
      </c>
      <c r="DB29" s="33">
        <f t="shared" si="24"/>
        <v>145.1</v>
      </c>
      <c r="DC29" s="33">
        <f t="shared" si="25"/>
        <v>3.7169406719085189E-2</v>
      </c>
      <c r="DD29">
        <v>153.69999999999999</v>
      </c>
      <c r="DE29">
        <v>153.30000000000001</v>
      </c>
      <c r="DF29">
        <v>157.69999999999999</v>
      </c>
      <c r="DG29" s="33">
        <f t="shared" si="26"/>
        <v>154.9</v>
      </c>
      <c r="DH29" s="33">
        <f t="shared" si="27"/>
        <v>0.10986386434201129</v>
      </c>
      <c r="DI29" s="26">
        <f>AVERAGE(CT29:DF29)</f>
        <v>124.68218636746381</v>
      </c>
      <c r="DJ29" s="26">
        <f>STDEV(CT29:DF29)</f>
        <v>55.54506958656247</v>
      </c>
      <c r="DK29" s="26">
        <f>(DI29-X29)/X29</f>
        <v>-0.11719008944443851</v>
      </c>
      <c r="DL29">
        <v>145.6</v>
      </c>
      <c r="DM29">
        <v>149</v>
      </c>
      <c r="DN29">
        <v>140.30000000000001</v>
      </c>
      <c r="DO29" s="33">
        <f t="shared" si="30"/>
        <v>144.96666666666667</v>
      </c>
      <c r="DP29" s="33">
        <f t="shared" si="31"/>
        <v>5.0843540559280002E-3</v>
      </c>
      <c r="DQ29">
        <v>154.9</v>
      </c>
      <c r="DR29">
        <v>153.4</v>
      </c>
      <c r="DS29">
        <v>180.2</v>
      </c>
      <c r="DT29" s="33">
        <f t="shared" si="32"/>
        <v>162.83333333333334</v>
      </c>
      <c r="DU29" s="33">
        <f t="shared" si="33"/>
        <v>0.16392661424827284</v>
      </c>
      <c r="DV29">
        <v>161.69999999999999</v>
      </c>
      <c r="DW29">
        <v>171.8</v>
      </c>
      <c r="DX29">
        <v>148.1</v>
      </c>
      <c r="DY29" s="33">
        <f t="shared" si="34"/>
        <v>160.53333333333333</v>
      </c>
      <c r="DZ29" s="33">
        <f t="shared" si="35"/>
        <v>0.15022689276331527</v>
      </c>
      <c r="EA29" s="26">
        <f>AVERAGE(DL29:DX29)</f>
        <v>131.76684699756186</v>
      </c>
      <c r="EB29" s="26">
        <f>STDEV(DL29:DX29)</f>
        <v>59.508633972201181</v>
      </c>
      <c r="EC29" s="26">
        <f>(EA29-X29)/X29</f>
        <v>-6.7027281112377796E-2</v>
      </c>
      <c r="ED29">
        <v>145.4</v>
      </c>
      <c r="EE29">
        <v>164.5</v>
      </c>
      <c r="EF29">
        <v>154.19999999999999</v>
      </c>
      <c r="EG29" s="33">
        <f t="shared" si="36"/>
        <v>154.69999999999999</v>
      </c>
      <c r="EH29" s="33">
        <f t="shared" si="37"/>
        <v>7.2567598798243607E-2</v>
      </c>
      <c r="EI29">
        <v>150.6</v>
      </c>
      <c r="EJ29">
        <v>163.19999999999999</v>
      </c>
      <c r="EK29">
        <v>148.5</v>
      </c>
      <c r="EL29" s="33">
        <f t="shared" si="38"/>
        <v>154.1</v>
      </c>
      <c r="EM29" s="33">
        <f t="shared" si="39"/>
        <v>0.10150107219442472</v>
      </c>
      <c r="EN29">
        <v>158.1</v>
      </c>
      <c r="EO29">
        <v>151.30000000000001</v>
      </c>
      <c r="EP29">
        <v>153.1</v>
      </c>
      <c r="EQ29" s="33">
        <f t="shared" si="40"/>
        <v>154.16666666666666</v>
      </c>
      <c r="ER29" s="33">
        <f t="shared" si="41"/>
        <v>0.10460950561261065</v>
      </c>
      <c r="ES29" s="26">
        <f xml:space="preserve"> AVERAGE(ED29:EP29)</f>
        <v>130.60569759007632</v>
      </c>
      <c r="ET29" s="26">
        <f>STDEV(ED29:EP29)</f>
        <v>58.166211848494939</v>
      </c>
      <c r="EU29" s="26">
        <f xml:space="preserve"> (ES29-X29)/X29</f>
        <v>-7.5248777979162351E-2</v>
      </c>
      <c r="EV29">
        <v>166.9</v>
      </c>
      <c r="EW29">
        <v>161</v>
      </c>
      <c r="EX29">
        <v>169.4</v>
      </c>
      <c r="EY29" s="33">
        <f>AVERAGE(EV29:EX29)</f>
        <v>165.76666666666665</v>
      </c>
      <c r="EZ29" s="33">
        <f>(EY29-O29)/O29</f>
        <v>0.14929512364224637</v>
      </c>
      <c r="FA29">
        <v>148.1</v>
      </c>
      <c r="FB29">
        <v>164</v>
      </c>
      <c r="FC29">
        <v>157.69999999999999</v>
      </c>
      <c r="FD29" s="33">
        <f>AVERAGE(FA29:FC29)</f>
        <v>156.6</v>
      </c>
      <c r="FE29" s="33">
        <f>(FD29-S29)/S29</f>
        <v>0.11937097927090794</v>
      </c>
      <c r="FF29">
        <v>177.5</v>
      </c>
      <c r="FG29">
        <v>156.80000000000001</v>
      </c>
      <c r="FH29">
        <v>168.9</v>
      </c>
      <c r="FI29" s="33">
        <f>AVERAGE(FF29:FH29)</f>
        <v>167.73333333333335</v>
      </c>
      <c r="FJ29" s="33">
        <f>(FI29-W29)/W29</f>
        <v>0.20181514210652057</v>
      </c>
      <c r="FK29" s="26">
        <f>AVERAGE(EV29:FH29)</f>
        <v>137.91810252073691</v>
      </c>
      <c r="FL29" s="26">
        <f>STDEV(EV29:FH29)</f>
        <v>61.587008423229996</v>
      </c>
      <c r="FM29" s="26">
        <f>(FK29-X29)/X29</f>
        <v>-2.3473430346446347E-2</v>
      </c>
      <c r="FN29">
        <v>164.7</v>
      </c>
      <c r="FO29">
        <v>171.6</v>
      </c>
      <c r="FP29">
        <v>162.1</v>
      </c>
      <c r="FQ29" s="33">
        <f>AVERAGE(FN29:FP29)</f>
        <v>166.13333333333333</v>
      </c>
      <c r="FR29" s="33">
        <f>(FQ29-O29)/O29</f>
        <v>0.15183730067021037</v>
      </c>
      <c r="FS29">
        <v>170.2</v>
      </c>
      <c r="FT29">
        <v>159.5</v>
      </c>
      <c r="FU29">
        <v>146.6</v>
      </c>
      <c r="FV29" s="33">
        <f>AVERAGE(FS29:FU29)</f>
        <v>158.76666666666665</v>
      </c>
      <c r="FW29" s="33">
        <f>(FV29-S29)/S29</f>
        <v>0.13485823207052663</v>
      </c>
      <c r="FX29">
        <v>151.1</v>
      </c>
      <c r="FY29">
        <v>160.5</v>
      </c>
      <c r="FZ29">
        <v>165.5</v>
      </c>
      <c r="GA29" s="33">
        <f>AVERAGE(FX29:FZ29)</f>
        <v>159.03333333333333</v>
      </c>
      <c r="GB29" s="33">
        <f>(GA29-W29)/W29</f>
        <v>0.13947934081681421</v>
      </c>
      <c r="GF29">
        <v>203.7</v>
      </c>
      <c r="GG29">
        <v>208</v>
      </c>
      <c r="GH29">
        <v>192.9</v>
      </c>
      <c r="GI29" s="33">
        <f>AVERAGE(GF29:GH29)</f>
        <v>201.53333333333333</v>
      </c>
      <c r="GJ29" s="33">
        <f>(GI29-O29)/O29</f>
        <v>0.39727293737000241</v>
      </c>
      <c r="GK29">
        <v>166.4</v>
      </c>
      <c r="GL29">
        <v>141</v>
      </c>
      <c r="GM29">
        <v>166.2</v>
      </c>
      <c r="GN29" s="33">
        <f>AVERAGE(GK29:GM29)</f>
        <v>157.86666666666665</v>
      </c>
      <c r="GO29" s="33">
        <f>(GN29-S29)/S29</f>
        <v>0.12842506552299265</v>
      </c>
      <c r="GP29">
        <v>173.8</v>
      </c>
      <c r="GQ29">
        <v>182.3</v>
      </c>
      <c r="GR29">
        <v>179.5</v>
      </c>
      <c r="GS29" s="33">
        <f>AVERAGE(GP29:GR29)</f>
        <v>178.53333333333333</v>
      </c>
      <c r="GT29" s="33">
        <f>(GS29-W29)/W29</f>
        <v>0.2791975161213282</v>
      </c>
    </row>
    <row r="30" spans="1:202" ht="16" x14ac:dyDescent="0.2">
      <c r="L30">
        <v>0.17299999999999999</v>
      </c>
      <c r="M30">
        <v>0.16600000000000001</v>
      </c>
      <c r="N30">
        <v>0.2</v>
      </c>
      <c r="O30" s="34">
        <f t="shared" si="0"/>
        <v>0.17966666666666664</v>
      </c>
      <c r="P30">
        <v>0.159</v>
      </c>
      <c r="Q30">
        <v>0.10299999999999999</v>
      </c>
      <c r="R30">
        <v>0.129</v>
      </c>
      <c r="S30" s="34">
        <f t="shared" si="1"/>
        <v>0.13033333333333333</v>
      </c>
      <c r="T30">
        <v>0.13200000000000001</v>
      </c>
      <c r="U30">
        <v>0.14699999999999999</v>
      </c>
      <c r="V30">
        <v>0.20899999999999999</v>
      </c>
      <c r="W30" s="34">
        <f t="shared" si="2"/>
        <v>0.16266666666666665</v>
      </c>
      <c r="X30" s="25">
        <f t="shared" si="4"/>
        <v>0.15755555555555556</v>
      </c>
      <c r="Y30" s="25">
        <f t="shared" si="3"/>
        <v>3.412517806221356E-2</v>
      </c>
      <c r="AR30" s="29">
        <v>0.22800000000000001</v>
      </c>
      <c r="AS30" s="29">
        <v>0.27400000000000002</v>
      </c>
      <c r="AT30" s="29">
        <v>0.23699999999999999</v>
      </c>
      <c r="AU30" s="33">
        <f t="shared" si="5"/>
        <v>0.24633333333333332</v>
      </c>
      <c r="AV30" s="33">
        <f t="shared" si="6"/>
        <v>0.37105751391465691</v>
      </c>
      <c r="AW30" s="29">
        <v>0.32300000000000001</v>
      </c>
      <c r="AX30" s="29">
        <v>0.33900000000000002</v>
      </c>
      <c r="AY30" s="29">
        <v>0.32200000000000001</v>
      </c>
      <c r="AZ30" s="33">
        <f t="shared" si="7"/>
        <v>0.32800000000000001</v>
      </c>
      <c r="BA30" s="33">
        <f>(AZ30-S30)/S30</f>
        <v>1.5166240409207163</v>
      </c>
      <c r="BB30" s="29">
        <v>0.106</v>
      </c>
      <c r="BC30" s="29">
        <v>0.17699999999999999</v>
      </c>
      <c r="BD30" s="29">
        <v>0.19800000000000001</v>
      </c>
      <c r="BE30" s="33">
        <f t="shared" si="8"/>
        <v>0.16033333333333333</v>
      </c>
      <c r="BF30" s="33">
        <f t="shared" si="9"/>
        <v>-1.4344262295081924E-2</v>
      </c>
      <c r="BG30" s="26">
        <f t="shared" si="48"/>
        <v>0.35892422216682357</v>
      </c>
      <c r="BH30" s="26">
        <f t="shared" si="49"/>
        <v>0.35581859925243131</v>
      </c>
      <c r="BI30" s="30"/>
      <c r="BJ30" s="29"/>
      <c r="BK30" s="29"/>
      <c r="BL30" s="29"/>
      <c r="BO30" s="29"/>
      <c r="BP30" s="29"/>
      <c r="BQ30" s="29"/>
      <c r="BT30" s="29"/>
      <c r="BU30" s="29"/>
      <c r="CB30">
        <v>0.221</v>
      </c>
      <c r="CC30">
        <v>0.19900000000000001</v>
      </c>
      <c r="CD30">
        <v>0.151</v>
      </c>
      <c r="CE30" s="33">
        <f t="shared" si="16"/>
        <v>0.19033333333333335</v>
      </c>
      <c r="CF30" s="33">
        <f t="shared" si="17"/>
        <v>5.9369202226345348E-2</v>
      </c>
      <c r="CG30">
        <v>0.13800000000000001</v>
      </c>
      <c r="CH30">
        <v>0.14299999999999999</v>
      </c>
      <c r="CI30">
        <v>0.13</v>
      </c>
      <c r="CJ30" s="33">
        <f t="shared" si="18"/>
        <v>0.13700000000000001</v>
      </c>
      <c r="CK30" s="33">
        <f t="shared" si="19"/>
        <v>5.1150895140665079E-2</v>
      </c>
      <c r="CL30">
        <v>0.123</v>
      </c>
      <c r="CM30">
        <v>0.17399999999999999</v>
      </c>
      <c r="CN30">
        <v>0.14499999999999999</v>
      </c>
      <c r="CO30" s="33">
        <f t="shared" si="20"/>
        <v>0.14733333333333332</v>
      </c>
      <c r="CP30" s="33">
        <f t="shared" si="21"/>
        <v>-9.4262295081967248E-2</v>
      </c>
      <c r="CT30">
        <v>0.14899999999999999</v>
      </c>
      <c r="CU30">
        <v>0.17299999999999999</v>
      </c>
      <c r="CV30">
        <v>0.188</v>
      </c>
      <c r="CW30" s="33">
        <f t="shared" si="22"/>
        <v>0.17</v>
      </c>
      <c r="CX30" s="33">
        <f t="shared" si="23"/>
        <v>-5.3803339517625032E-2</v>
      </c>
      <c r="CY30">
        <v>0.13900000000000001</v>
      </c>
      <c r="CZ30">
        <v>0.16400000000000001</v>
      </c>
      <c r="DA30">
        <v>0.13600000000000001</v>
      </c>
      <c r="DB30" s="33">
        <f t="shared" si="24"/>
        <v>0.14633333333333334</v>
      </c>
      <c r="DC30" s="33">
        <f t="shared" si="25"/>
        <v>0.12276214833759602</v>
      </c>
      <c r="DD30">
        <v>0.113</v>
      </c>
      <c r="DE30">
        <v>0.107</v>
      </c>
      <c r="DF30">
        <v>6.2E-2</v>
      </c>
      <c r="DG30" s="33">
        <f t="shared" si="26"/>
        <v>9.4000000000000014E-2</v>
      </c>
      <c r="DH30" s="33">
        <f t="shared" si="27"/>
        <v>-0.42213114754098346</v>
      </c>
      <c r="DI30" s="26">
        <f t="shared" ref="DI30:DI33" si="55">AVERAGE(CT30:DF30)</f>
        <v>0.12433016478102342</v>
      </c>
      <c r="DJ30" s="26">
        <f t="shared" ref="DJ30:DJ33" si="56">STDEV(CT30:DF30)</f>
        <v>6.296422296561327E-2</v>
      </c>
      <c r="DL30">
        <v>0.255</v>
      </c>
      <c r="DM30">
        <v>0.182</v>
      </c>
      <c r="DN30">
        <v>0.26700000000000002</v>
      </c>
      <c r="DO30" s="33">
        <f t="shared" si="30"/>
        <v>0.23466666666666666</v>
      </c>
      <c r="DP30" s="33">
        <f t="shared" si="31"/>
        <v>0.30612244897959201</v>
      </c>
      <c r="DQ30">
        <v>0.11600000000000001</v>
      </c>
      <c r="DR30">
        <v>0.159</v>
      </c>
      <c r="DS30">
        <v>0.10100000000000001</v>
      </c>
      <c r="DT30" s="33">
        <f t="shared" si="32"/>
        <v>0.12533333333333332</v>
      </c>
      <c r="DU30" s="33">
        <f t="shared" si="33"/>
        <v>-3.8363171355498757E-2</v>
      </c>
      <c r="DV30">
        <v>3.3000000000000002E-2</v>
      </c>
      <c r="DW30">
        <v>2.9000000000000001E-2</v>
      </c>
      <c r="DX30">
        <v>0.153</v>
      </c>
      <c r="DY30" s="33">
        <f t="shared" si="34"/>
        <v>7.166666666666667E-2</v>
      </c>
      <c r="DZ30" s="33">
        <f t="shared" si="35"/>
        <v>-0.55942622950819665</v>
      </c>
      <c r="EA30" s="26">
        <f>AVERAGE(DL30:DX30)</f>
        <v>0.14790455981723793</v>
      </c>
      <c r="EB30" s="26">
        <f>STDEV(DL30:DX30)</f>
        <v>0.10218027817828534</v>
      </c>
      <c r="ED30">
        <v>0.249</v>
      </c>
      <c r="EE30">
        <v>8.2000000000000003E-2</v>
      </c>
      <c r="EF30">
        <v>0.12</v>
      </c>
      <c r="EG30" s="33">
        <f t="shared" si="36"/>
        <v>0.15033333333333335</v>
      </c>
      <c r="EH30" s="33">
        <f t="shared" si="37"/>
        <v>-0.1632653061224488</v>
      </c>
      <c r="EI30">
        <v>0.17799999999999999</v>
      </c>
      <c r="EJ30">
        <v>5.7000000000000002E-2</v>
      </c>
      <c r="EK30">
        <v>0.218</v>
      </c>
      <c r="EL30" s="33">
        <f t="shared" si="38"/>
        <v>0.151</v>
      </c>
      <c r="EM30" s="33">
        <f t="shared" si="39"/>
        <v>0.15856777493606139</v>
      </c>
      <c r="EN30">
        <v>9.8000000000000004E-2</v>
      </c>
      <c r="EO30">
        <v>0.158</v>
      </c>
      <c r="EP30">
        <v>0.152</v>
      </c>
      <c r="EQ30" s="33">
        <f t="shared" si="40"/>
        <v>0.13600000000000001</v>
      </c>
      <c r="ER30" s="33">
        <f t="shared" si="41"/>
        <v>-0.16393442622950807</v>
      </c>
      <c r="ES30" s="26">
        <f t="shared" ref="ES30:ES33" si="57" xml:space="preserve"> AVERAGE(ED30:EP30)</f>
        <v>0.12374121554976505</v>
      </c>
      <c r="ET30" s="26">
        <f t="shared" ref="ET30:ET33" si="58">STDEV(ED30:EP30)</f>
        <v>0.10058158421898405</v>
      </c>
      <c r="EV30">
        <v>3.2000000000000001E-2</v>
      </c>
      <c r="EW30">
        <v>0.16</v>
      </c>
      <c r="EX30">
        <v>0.16600000000000001</v>
      </c>
      <c r="EY30" s="33">
        <f t="shared" ref="EY30:EY57" si="59">AVERAGE(EV30:EX30)</f>
        <v>0.11933333333333333</v>
      </c>
      <c r="EZ30" s="33">
        <f t="shared" ref="EZ30:EZ57" si="60">(EY30-O30)/O30</f>
        <v>-0.33580705009276429</v>
      </c>
      <c r="FA30">
        <v>0.246</v>
      </c>
      <c r="FB30">
        <v>3.3000000000000002E-2</v>
      </c>
      <c r="FC30">
        <v>0.13800000000000001</v>
      </c>
      <c r="FD30" s="33">
        <f t="shared" ref="FD30:FD57" si="61">AVERAGE(FA30:FC30)</f>
        <v>0.13900000000000001</v>
      </c>
      <c r="FE30" s="33">
        <f t="shared" ref="FE30:FE57" si="62">(FD30-S30)/S30</f>
        <v>6.6496163682864581E-2</v>
      </c>
      <c r="FF30">
        <v>6.6000000000000003E-2</v>
      </c>
      <c r="FG30">
        <v>0.24</v>
      </c>
      <c r="FH30">
        <v>0.17499999999999999</v>
      </c>
      <c r="FI30" s="33">
        <f t="shared" ref="FI30:FI57" si="63">AVERAGE(FF30:FH30)</f>
        <v>0.16033333333333333</v>
      </c>
      <c r="FJ30" s="33">
        <f t="shared" ref="FJ30:FJ57" si="64">(FI30-W30)/W30</f>
        <v>-1.4344262295081924E-2</v>
      </c>
      <c r="FK30" s="26">
        <f>AVERAGE(EV30:FH30)</f>
        <v>9.5770957455648745E-2</v>
      </c>
      <c r="FL30" s="26">
        <f>STDEV(EV30:FH30)</f>
        <v>0.14689070974859597</v>
      </c>
      <c r="FN30">
        <v>3.5999999999999997E-2</v>
      </c>
      <c r="FO30">
        <v>1.2E-2</v>
      </c>
      <c r="FP30">
        <v>0.124</v>
      </c>
      <c r="FQ30" s="33">
        <f t="shared" ref="FQ30:FQ57" si="65">AVERAGE(FN30:FP30)</f>
        <v>5.7333333333333326E-2</v>
      </c>
      <c r="FR30" s="33">
        <f t="shared" ref="FR30:FR57" si="66">(FQ30-O30)/O30</f>
        <v>-0.68089053803339517</v>
      </c>
      <c r="FS30">
        <v>3.6999999999999998E-2</v>
      </c>
      <c r="FT30">
        <v>9.4E-2</v>
      </c>
      <c r="FU30">
        <v>0.25600000000000001</v>
      </c>
      <c r="FV30" s="33">
        <f t="shared" ref="FV30:FV57" si="67">AVERAGE(FS30:FU30)</f>
        <v>0.129</v>
      </c>
      <c r="FW30" s="33">
        <f t="shared" ref="FW30:FW57" si="68">(FV30-S30)/S30</f>
        <v>-1.0230179028132931E-2</v>
      </c>
      <c r="FX30">
        <v>0.34399999999999997</v>
      </c>
      <c r="FY30">
        <v>0.29499999999999998</v>
      </c>
      <c r="FZ30">
        <v>0.188</v>
      </c>
      <c r="GA30" s="33">
        <f t="shared" ref="GA30:GA57" si="69">AVERAGE(FX30:FZ30)</f>
        <v>0.27566666666666667</v>
      </c>
      <c r="GB30" s="33">
        <f t="shared" ref="GB30:GB57" si="70">(GA30-W30)/W30</f>
        <v>0.69467213114754112</v>
      </c>
      <c r="GF30">
        <v>0.17799999999999999</v>
      </c>
      <c r="GG30">
        <v>0.183</v>
      </c>
      <c r="GH30">
        <v>0.222</v>
      </c>
      <c r="GI30" s="33">
        <f>AVERAGE(GF30:GH30)</f>
        <v>0.19433333333333333</v>
      </c>
      <c r="GJ30" s="33">
        <f t="shared" ref="GJ30:GJ33" si="71">(GI30-O30)/O30</f>
        <v>8.1632653061224622E-2</v>
      </c>
      <c r="GK30">
        <v>0.35799999999999998</v>
      </c>
      <c r="GL30">
        <v>6.2E-2</v>
      </c>
      <c r="GM30">
        <v>8.4000000000000005E-2</v>
      </c>
      <c r="GN30" s="33">
        <f>AVERAGE(GK30:GM30)</f>
        <v>0.16800000000000001</v>
      </c>
      <c r="GO30" s="33">
        <f t="shared" ref="GO30:GO33" si="72">(GN30-S30)/S30</f>
        <v>0.28900255754475718</v>
      </c>
      <c r="GP30">
        <v>0.32500000000000001</v>
      </c>
      <c r="GQ30">
        <v>0.26100000000000001</v>
      </c>
      <c r="GR30">
        <v>0.24399999999999999</v>
      </c>
      <c r="GS30" s="33">
        <f>AVERAGE(GP30:GR30)</f>
        <v>0.27666666666666667</v>
      </c>
      <c r="GT30" s="33">
        <f t="shared" ref="GT30:GT33" si="73">(GS30-W30)/W30</f>
        <v>0.70081967213114771</v>
      </c>
    </row>
    <row r="31" spans="1:202" ht="16" x14ac:dyDescent="0.2">
      <c r="O31" s="34"/>
      <c r="S31" s="34"/>
      <c r="W31" s="34"/>
      <c r="X31" s="25"/>
      <c r="Y31" s="25"/>
      <c r="AR31" s="29"/>
      <c r="AS31" s="29"/>
      <c r="AT31" s="29"/>
      <c r="AW31" s="29"/>
      <c r="AX31" s="29"/>
      <c r="AY31" s="29"/>
      <c r="BB31" s="29"/>
      <c r="BC31" s="29"/>
      <c r="BD31" s="29"/>
      <c r="BI31" s="30"/>
      <c r="BJ31" s="29"/>
      <c r="BK31" s="29"/>
      <c r="BL31" s="29"/>
      <c r="BO31" s="29"/>
      <c r="BP31" s="29"/>
      <c r="BQ31" s="29"/>
      <c r="BT31" s="29"/>
      <c r="BU31" s="29"/>
    </row>
    <row r="32" spans="1:202" ht="16" x14ac:dyDescent="0.2">
      <c r="A32">
        <v>8</v>
      </c>
      <c r="B32">
        <v>5</v>
      </c>
      <c r="C32">
        <v>50</v>
      </c>
      <c r="D32">
        <v>50</v>
      </c>
      <c r="E32">
        <v>1</v>
      </c>
      <c r="F32">
        <v>0.2</v>
      </c>
      <c r="G32">
        <f>5*24</f>
        <v>120</v>
      </c>
      <c r="H32">
        <f>15*24</f>
        <v>360</v>
      </c>
      <c r="I32">
        <v>480</v>
      </c>
      <c r="J32">
        <f>AVERAGE(G32:I32)</f>
        <v>320</v>
      </c>
      <c r="K32">
        <f>STDEV(G32:I32)</f>
        <v>183.30302779823359</v>
      </c>
      <c r="L32">
        <v>124.2</v>
      </c>
      <c r="M32">
        <v>123.5</v>
      </c>
      <c r="N32">
        <v>132.5</v>
      </c>
      <c r="O32" s="34">
        <f t="shared" si="0"/>
        <v>126.73333333333333</v>
      </c>
      <c r="P32">
        <v>159</v>
      </c>
      <c r="Q32">
        <v>155.1</v>
      </c>
      <c r="R32">
        <v>160.69999999999999</v>
      </c>
      <c r="S32" s="34">
        <f t="shared" si="1"/>
        <v>158.26666666666668</v>
      </c>
      <c r="T32">
        <v>143.80000000000001</v>
      </c>
      <c r="U32">
        <v>141.30000000000001</v>
      </c>
      <c r="V32">
        <v>137.80000000000001</v>
      </c>
      <c r="W32" s="34">
        <f t="shared" si="2"/>
        <v>140.96666666666667</v>
      </c>
      <c r="X32" s="25">
        <f t="shared" si="4"/>
        <v>141.98888888888888</v>
      </c>
      <c r="Y32" s="25">
        <f t="shared" si="3"/>
        <v>14.057955438509223</v>
      </c>
      <c r="AR32" s="29">
        <v>149.30000000000001</v>
      </c>
      <c r="AS32" s="29">
        <v>152.69999999999999</v>
      </c>
      <c r="AT32" s="29">
        <v>154.80000000000001</v>
      </c>
      <c r="AU32" s="33">
        <f t="shared" si="5"/>
        <v>152.26666666666668</v>
      </c>
      <c r="AV32" s="33">
        <f t="shared" si="6"/>
        <v>0.20147290899526574</v>
      </c>
      <c r="AW32" s="29">
        <v>155</v>
      </c>
      <c r="AX32" s="29">
        <v>149.80000000000001</v>
      </c>
      <c r="AY32" s="29">
        <v>153.6</v>
      </c>
      <c r="AZ32" s="33">
        <f t="shared" si="7"/>
        <v>152.79999999999998</v>
      </c>
      <c r="BA32" s="33">
        <f>(AZ32-S32)/S32</f>
        <v>-3.4540859309183006E-2</v>
      </c>
      <c r="BB32" s="29">
        <v>151.1</v>
      </c>
      <c r="BC32" s="29">
        <v>140.69999999999999</v>
      </c>
      <c r="BD32" s="29">
        <v>147.69999999999999</v>
      </c>
      <c r="BE32" s="33">
        <f t="shared" si="8"/>
        <v>146.49999999999997</v>
      </c>
      <c r="BF32" s="33">
        <f t="shared" si="9"/>
        <v>3.9252778434617899E-2</v>
      </c>
      <c r="BG32" s="26">
        <f t="shared" si="48"/>
        <v>127.6871999012579</v>
      </c>
      <c r="BH32" s="26">
        <f t="shared" si="49"/>
        <v>56.754262923643338</v>
      </c>
      <c r="BI32" s="26">
        <f t="shared" ref="BI32" si="74">(BG32-X32)/X32</f>
        <v>-0.10072400100843482</v>
      </c>
      <c r="BJ32" s="29"/>
      <c r="BK32" s="29"/>
      <c r="BL32" s="29"/>
      <c r="BO32" s="29"/>
      <c r="BP32" s="29"/>
      <c r="BQ32" s="29"/>
      <c r="BT32" s="29"/>
      <c r="BU32" s="29"/>
      <c r="CB32">
        <v>158.1</v>
      </c>
      <c r="CC32">
        <v>150.5</v>
      </c>
      <c r="CD32">
        <v>146.4</v>
      </c>
      <c r="CE32" s="33">
        <f t="shared" si="16"/>
        <v>151.66666666666666</v>
      </c>
      <c r="CF32" s="33">
        <f t="shared" si="17"/>
        <v>0.19673855865334025</v>
      </c>
      <c r="CG32">
        <v>148.5</v>
      </c>
      <c r="CH32">
        <v>156.19999999999999</v>
      </c>
      <c r="CI32">
        <v>157.9</v>
      </c>
      <c r="CJ32" s="33">
        <f t="shared" si="18"/>
        <v>154.20000000000002</v>
      </c>
      <c r="CK32" s="33">
        <f t="shared" si="19"/>
        <v>-2.5695029486099384E-2</v>
      </c>
      <c r="CL32">
        <v>147.6</v>
      </c>
      <c r="CM32">
        <v>151.9</v>
      </c>
      <c r="CN32">
        <v>154</v>
      </c>
      <c r="CO32" s="33">
        <f t="shared" si="20"/>
        <v>151.16666666666666</v>
      </c>
      <c r="CP32" s="33">
        <f t="shared" si="21"/>
        <v>7.2357531331283906E-2</v>
      </c>
      <c r="CQ32" s="26">
        <f>AVERAGE(CB32:CN32)</f>
        <v>129.01059309198723</v>
      </c>
      <c r="CR32" s="26">
        <f>STDEV(CB32:CN32)</f>
        <v>57.336155299812681</v>
      </c>
      <c r="CS32" s="26">
        <f>(CQ32-X32)/X32</f>
        <v>-9.1403601355438485E-2</v>
      </c>
      <c r="CT32">
        <v>168.4</v>
      </c>
      <c r="CU32">
        <v>142.6</v>
      </c>
      <c r="CV32">
        <v>154.9</v>
      </c>
      <c r="CW32" s="33">
        <f t="shared" si="22"/>
        <v>155.29999999999998</v>
      </c>
      <c r="CX32" s="33">
        <f t="shared" si="23"/>
        <v>0.22540768016833232</v>
      </c>
      <c r="CY32">
        <v>154.9</v>
      </c>
      <c r="CZ32">
        <v>152.5</v>
      </c>
      <c r="DA32">
        <v>154.6</v>
      </c>
      <c r="DB32" s="33">
        <f t="shared" si="24"/>
        <v>154</v>
      </c>
      <c r="DC32" s="33">
        <f t="shared" si="25"/>
        <v>-2.6958719460825693E-2</v>
      </c>
      <c r="DD32">
        <v>151.9</v>
      </c>
      <c r="DE32">
        <v>153.9</v>
      </c>
      <c r="DF32">
        <v>159.6</v>
      </c>
      <c r="DG32" s="33">
        <f t="shared" si="26"/>
        <v>155.13333333333333</v>
      </c>
      <c r="DH32" s="33">
        <f t="shared" si="27"/>
        <v>0.10049657129344992</v>
      </c>
      <c r="DI32" s="26">
        <f t="shared" si="55"/>
        <v>130.98449607390057</v>
      </c>
      <c r="DJ32" s="26">
        <f t="shared" si="56"/>
        <v>58.355001772810859</v>
      </c>
      <c r="DK32" s="26">
        <f>(DI32-X32)/X32</f>
        <v>-7.7501788351901385E-2</v>
      </c>
      <c r="DL32" s="32">
        <v>153.9</v>
      </c>
      <c r="DM32" s="32">
        <v>159.9</v>
      </c>
      <c r="DN32" s="32">
        <v>165.6</v>
      </c>
      <c r="DO32" s="33">
        <f t="shared" si="30"/>
        <v>159.79999999999998</v>
      </c>
      <c r="DP32" s="33">
        <f t="shared" si="31"/>
        <v>0.26091530773277211</v>
      </c>
      <c r="DQ32" s="32">
        <v>159.80000000000001</v>
      </c>
      <c r="DR32" s="32">
        <v>157.19999999999999</v>
      </c>
      <c r="DS32" s="32">
        <v>160.6</v>
      </c>
      <c r="DT32" s="33">
        <f t="shared" si="32"/>
        <v>159.20000000000002</v>
      </c>
      <c r="DU32" s="33">
        <f t="shared" si="33"/>
        <v>5.897219882055626E-3</v>
      </c>
      <c r="DV32" s="32">
        <v>164.6</v>
      </c>
      <c r="DW32" s="32">
        <v>169.1</v>
      </c>
      <c r="DX32" s="32">
        <v>168.7</v>
      </c>
      <c r="DY32" s="33">
        <f t="shared" si="34"/>
        <v>167.46666666666667</v>
      </c>
      <c r="DZ32" s="33">
        <f t="shared" si="35"/>
        <v>0.18798770394892408</v>
      </c>
      <c r="EA32" s="26">
        <f t="shared" ref="EA32:EA33" si="75">AVERAGE(DL32:DX32)</f>
        <v>136.82052404058572</v>
      </c>
      <c r="EB32" s="26">
        <f t="shared" ref="EB32:EB33" si="76">STDEV(DL32:DX32)</f>
        <v>60.81879008438959</v>
      </c>
      <c r="EC32" s="26">
        <f>(EA32-X32)/X32</f>
        <v>-3.6399783734821507E-2</v>
      </c>
      <c r="ED32">
        <v>170.8</v>
      </c>
      <c r="EE32">
        <v>180.1</v>
      </c>
      <c r="EF32">
        <v>158.4</v>
      </c>
      <c r="EG32" s="33">
        <f t="shared" si="36"/>
        <v>169.76666666666665</v>
      </c>
      <c r="EH32" s="33">
        <f t="shared" si="37"/>
        <v>0.33955812730142015</v>
      </c>
      <c r="EI32">
        <v>163.69999999999999</v>
      </c>
      <c r="EJ32">
        <v>162.30000000000001</v>
      </c>
      <c r="EK32">
        <v>154.5</v>
      </c>
      <c r="EL32" s="33">
        <f t="shared" si="38"/>
        <v>160.16666666666666</v>
      </c>
      <c r="EM32" s="33">
        <f t="shared" si="39"/>
        <v>1.200505475989876E-2</v>
      </c>
      <c r="EN32">
        <v>160.9</v>
      </c>
      <c r="EO32">
        <v>162.69999999999999</v>
      </c>
      <c r="EP32">
        <v>168.1</v>
      </c>
      <c r="EQ32" s="33">
        <f t="shared" si="40"/>
        <v>163.9</v>
      </c>
      <c r="ER32" s="33">
        <f t="shared" si="41"/>
        <v>0.16268621423504376</v>
      </c>
      <c r="ES32" s="26">
        <f t="shared" si="57"/>
        <v>139.36806896272267</v>
      </c>
      <c r="ET32" s="26">
        <f t="shared" si="58"/>
        <v>62.112388232198718</v>
      </c>
      <c r="EU32" s="26">
        <f xml:space="preserve"> (ES32-X32)/X32</f>
        <v>-1.8457922635179477E-2</v>
      </c>
      <c r="EV32">
        <v>162.80000000000001</v>
      </c>
      <c r="EW32">
        <v>157.9</v>
      </c>
      <c r="EX32">
        <v>182.9</v>
      </c>
      <c r="EY32" s="33">
        <f t="shared" si="59"/>
        <v>167.86666666666667</v>
      </c>
      <c r="EZ32" s="33">
        <f t="shared" si="60"/>
        <v>0.32456601788532358</v>
      </c>
      <c r="FA32">
        <v>168.2</v>
      </c>
      <c r="FB32">
        <v>152.6</v>
      </c>
      <c r="FC32">
        <v>159.5</v>
      </c>
      <c r="FD32" s="33">
        <f t="shared" si="61"/>
        <v>160.1</v>
      </c>
      <c r="FE32" s="33">
        <f t="shared" si="62"/>
        <v>1.1583824768323384E-2</v>
      </c>
      <c r="FF32">
        <v>161.6</v>
      </c>
      <c r="FG32">
        <v>170.6</v>
      </c>
      <c r="FH32">
        <v>161.69999999999999</v>
      </c>
      <c r="FI32" s="33">
        <f t="shared" si="63"/>
        <v>164.63333333333333</v>
      </c>
      <c r="FJ32" s="33">
        <f t="shared" si="64"/>
        <v>0.16788838969023404</v>
      </c>
      <c r="FK32" s="26">
        <f>AVERAGE(EV32:FH32)</f>
        <v>138.93098588533232</v>
      </c>
      <c r="FL32" s="26">
        <f>STDEV(EV32:FH32)</f>
        <v>62.021775979051291</v>
      </c>
      <c r="FM32" s="26">
        <f>(FK32-X32)/X32</f>
        <v>-2.1536213343774199E-2</v>
      </c>
      <c r="FN32">
        <v>168.6</v>
      </c>
      <c r="FO32">
        <v>173.3</v>
      </c>
      <c r="FP32">
        <v>168.8</v>
      </c>
      <c r="FQ32" s="33">
        <f t="shared" si="65"/>
        <v>170.23333333333332</v>
      </c>
      <c r="FR32" s="33">
        <f t="shared" si="66"/>
        <v>0.34324039978958432</v>
      </c>
      <c r="FS32">
        <v>162.19999999999999</v>
      </c>
      <c r="FT32">
        <v>144.1</v>
      </c>
      <c r="FU32">
        <v>136.5</v>
      </c>
      <c r="FV32" s="33">
        <f t="shared" si="67"/>
        <v>147.6</v>
      </c>
      <c r="FW32" s="33">
        <f t="shared" si="68"/>
        <v>-6.7396798652064147E-2</v>
      </c>
      <c r="FX32">
        <v>159.1</v>
      </c>
      <c r="FY32">
        <v>168.6</v>
      </c>
      <c r="FZ32">
        <v>171.4</v>
      </c>
      <c r="GA32" s="33">
        <f t="shared" si="69"/>
        <v>166.36666666666667</v>
      </c>
      <c r="GB32" s="33">
        <f t="shared" si="70"/>
        <v>0.1801844407661386</v>
      </c>
      <c r="GF32">
        <v>169.3</v>
      </c>
      <c r="GG32">
        <v>169.9</v>
      </c>
      <c r="GH32">
        <v>166.3</v>
      </c>
      <c r="GI32" s="33">
        <f t="shared" ref="GI32:GI33" si="77">AVERAGE(GF32:GH32)</f>
        <v>168.50000000000003</v>
      </c>
      <c r="GJ32" s="33">
        <f t="shared" si="71"/>
        <v>0.32956338769068932</v>
      </c>
      <c r="GK32">
        <v>210.5</v>
      </c>
      <c r="GL32">
        <v>229.5</v>
      </c>
      <c r="GM32">
        <v>220.8</v>
      </c>
      <c r="GN32" s="33">
        <f t="shared" ref="GN32:GN33" si="78">AVERAGE(GK32:GM32)</f>
        <v>220.26666666666665</v>
      </c>
      <c r="GO32" s="33">
        <f t="shared" si="72"/>
        <v>0.39174389216512195</v>
      </c>
      <c r="GP32">
        <v>147.80000000000001</v>
      </c>
      <c r="GQ32">
        <v>160</v>
      </c>
      <c r="GR32">
        <v>160.69999999999999</v>
      </c>
      <c r="GS32" s="33">
        <f t="shared" ref="GS32:GS33" si="79">AVERAGE(GP32:GR32)</f>
        <v>156.16666666666666</v>
      </c>
      <c r="GT32" s="33">
        <f t="shared" si="73"/>
        <v>0.1078269094348545</v>
      </c>
    </row>
    <row r="33" spans="1:202" ht="16" x14ac:dyDescent="0.2">
      <c r="L33">
        <v>0.28499999999999998</v>
      </c>
      <c r="M33">
        <v>0.28499999999999998</v>
      </c>
      <c r="N33">
        <v>0.23699999999999999</v>
      </c>
      <c r="O33" s="34">
        <f t="shared" si="0"/>
        <v>0.26899999999999996</v>
      </c>
      <c r="P33">
        <v>0.249</v>
      </c>
      <c r="Q33">
        <v>0.29199999999999998</v>
      </c>
      <c r="R33">
        <v>0.22800000000000001</v>
      </c>
      <c r="S33" s="34">
        <f t="shared" si="1"/>
        <v>0.2563333333333333</v>
      </c>
      <c r="T33">
        <v>0.161</v>
      </c>
      <c r="U33">
        <v>0.21299999999999999</v>
      </c>
      <c r="V33">
        <v>0.221</v>
      </c>
      <c r="W33" s="34">
        <f t="shared" si="2"/>
        <v>0.19833333333333333</v>
      </c>
      <c r="X33" s="25">
        <f t="shared" si="4"/>
        <v>0.24122222222222225</v>
      </c>
      <c r="Y33" s="25">
        <f t="shared" si="3"/>
        <v>4.2287048187884105E-2</v>
      </c>
      <c r="AR33" s="29">
        <v>0.251</v>
      </c>
      <c r="AS33" s="29">
        <v>0.21099999999999999</v>
      </c>
      <c r="AT33" s="29">
        <v>0.19400000000000001</v>
      </c>
      <c r="AU33" s="33">
        <f t="shared" si="5"/>
        <v>0.21866666666666665</v>
      </c>
      <c r="AV33" s="33">
        <f t="shared" si="6"/>
        <v>-0.18711276332094171</v>
      </c>
      <c r="AW33" s="29">
        <v>0.22500000000000001</v>
      </c>
      <c r="AX33" s="29">
        <v>0.26300000000000001</v>
      </c>
      <c r="AY33" s="29">
        <v>0.254</v>
      </c>
      <c r="AZ33" s="33">
        <f t="shared" si="7"/>
        <v>0.24733333333333332</v>
      </c>
      <c r="BA33" s="33">
        <f>(AZ33-S33)/S33</f>
        <v>-3.5110533159947908E-2</v>
      </c>
      <c r="BB33" s="29">
        <v>9.7000000000000003E-2</v>
      </c>
      <c r="BC33" s="29">
        <v>0.23200000000000001</v>
      </c>
      <c r="BD33" s="29">
        <v>164</v>
      </c>
      <c r="BE33" s="33">
        <f t="shared" si="8"/>
        <v>54.776333333333334</v>
      </c>
      <c r="BF33" s="33">
        <f t="shared" si="9"/>
        <v>275.18319327731092</v>
      </c>
      <c r="BG33" s="26">
        <f t="shared" si="48"/>
        <v>12.766982823347623</v>
      </c>
      <c r="BH33" s="26">
        <f t="shared" si="49"/>
        <v>45.440062975375533</v>
      </c>
      <c r="CB33">
        <v>0.28799999999999998</v>
      </c>
      <c r="CC33">
        <v>0.185</v>
      </c>
      <c r="CD33">
        <v>0.24199999999999999</v>
      </c>
      <c r="CE33" s="33">
        <f t="shared" si="16"/>
        <v>0.23833333333333331</v>
      </c>
      <c r="CF33" s="33">
        <f t="shared" si="17"/>
        <v>-0.11400247831474591</v>
      </c>
      <c r="CG33">
        <v>0.224</v>
      </c>
      <c r="CH33">
        <v>0.124</v>
      </c>
      <c r="CI33">
        <v>0.20300000000000001</v>
      </c>
      <c r="CJ33" s="33">
        <f t="shared" si="18"/>
        <v>0.18366666666666664</v>
      </c>
      <c r="CK33" s="33">
        <f t="shared" si="19"/>
        <v>-0.28348504551365411</v>
      </c>
      <c r="CL33">
        <v>0.17699999999999999</v>
      </c>
      <c r="CM33">
        <v>0.126</v>
      </c>
      <c r="CN33">
        <v>9.2999999999999999E-2</v>
      </c>
      <c r="CO33" s="33">
        <f t="shared" si="20"/>
        <v>0.13200000000000001</v>
      </c>
      <c r="CP33" s="33">
        <f t="shared" si="21"/>
        <v>-0.33445378151260502</v>
      </c>
      <c r="CT33">
        <v>7.1999999999999995E-2</v>
      </c>
      <c r="CU33">
        <v>0.307</v>
      </c>
      <c r="CV33">
        <v>0.16500000000000001</v>
      </c>
      <c r="CW33" s="33">
        <f t="shared" si="22"/>
        <v>0.18133333333333335</v>
      </c>
      <c r="CX33" s="33">
        <f t="shared" si="23"/>
        <v>-0.32589838909541496</v>
      </c>
      <c r="CY33">
        <v>0.109</v>
      </c>
      <c r="CZ33">
        <v>0.129</v>
      </c>
      <c r="DA33">
        <v>0.193</v>
      </c>
      <c r="DB33" s="33">
        <f t="shared" si="24"/>
        <v>0.14366666666666666</v>
      </c>
      <c r="DC33" s="33">
        <f t="shared" si="25"/>
        <v>-0.43953185955786728</v>
      </c>
      <c r="DD33">
        <v>0.22900000000000001</v>
      </c>
      <c r="DE33">
        <v>0.17599999999999999</v>
      </c>
      <c r="DF33">
        <v>0.14399999999999999</v>
      </c>
      <c r="DG33" s="33">
        <f t="shared" si="26"/>
        <v>0.18300000000000002</v>
      </c>
      <c r="DH33" s="33">
        <f t="shared" si="27"/>
        <v>-7.7310924369747777E-2</v>
      </c>
      <c r="DI33" s="26">
        <f t="shared" si="55"/>
        <v>8.3351519334362897E-2</v>
      </c>
      <c r="DJ33" s="26">
        <f t="shared" si="56"/>
        <v>0.21586738201010616</v>
      </c>
      <c r="DL33" s="32">
        <v>0.14799999999999999</v>
      </c>
      <c r="DM33" s="32">
        <v>0.113</v>
      </c>
      <c r="DN33" s="32">
        <v>4.4999999999999998E-2</v>
      </c>
      <c r="DO33" s="33">
        <f t="shared" si="30"/>
        <v>0.10199999999999999</v>
      </c>
      <c r="DP33" s="33">
        <f t="shared" si="31"/>
        <v>-0.620817843866171</v>
      </c>
      <c r="DQ33" s="32">
        <v>0.105</v>
      </c>
      <c r="DR33" s="32">
        <v>8.5999999999999993E-2</v>
      </c>
      <c r="DS33" s="32">
        <v>0.108</v>
      </c>
      <c r="DT33" s="33">
        <f t="shared" si="32"/>
        <v>9.9666666666666667E-2</v>
      </c>
      <c r="DU33" s="33">
        <f t="shared" si="33"/>
        <v>-0.61118335500650189</v>
      </c>
      <c r="DV33" s="32">
        <v>0.14299999999999999</v>
      </c>
      <c r="DW33" s="32">
        <v>0.107</v>
      </c>
      <c r="DX33" s="32">
        <v>0.13200000000000001</v>
      </c>
      <c r="DY33" s="33">
        <f t="shared" si="34"/>
        <v>0.12733333333333333</v>
      </c>
      <c r="DZ33" s="33">
        <f t="shared" si="35"/>
        <v>-0.35798319327731098</v>
      </c>
      <c r="EA33" s="26">
        <f t="shared" si="75"/>
        <v>-3.3334255543081728E-3</v>
      </c>
      <c r="EB33" s="26">
        <f t="shared" si="76"/>
        <v>0.27313883537910566</v>
      </c>
      <c r="ED33">
        <v>0.191</v>
      </c>
      <c r="EE33">
        <v>2.9000000000000001E-2</v>
      </c>
      <c r="EF33">
        <v>0.13500000000000001</v>
      </c>
      <c r="EG33" s="33">
        <f t="shared" si="36"/>
        <v>0.11833333333333333</v>
      </c>
      <c r="EH33" s="33">
        <f t="shared" si="37"/>
        <v>-0.56009913258983879</v>
      </c>
      <c r="EI33">
        <v>0.10100000000000001</v>
      </c>
      <c r="EJ33">
        <v>8.6999999999999994E-2</v>
      </c>
      <c r="EK33">
        <v>0.13800000000000001</v>
      </c>
      <c r="EL33" s="33">
        <f t="shared" si="38"/>
        <v>0.10866666666666668</v>
      </c>
      <c r="EM33" s="33">
        <f t="shared" si="39"/>
        <v>-0.57607282184655384</v>
      </c>
      <c r="EN33">
        <v>9.5000000000000001E-2</v>
      </c>
      <c r="EO33">
        <v>5.3999999999999999E-2</v>
      </c>
      <c r="EP33">
        <v>0.17199999999999999</v>
      </c>
      <c r="EQ33" s="33">
        <f t="shared" si="40"/>
        <v>0.10699999999999998</v>
      </c>
      <c r="ER33" s="33">
        <f t="shared" si="41"/>
        <v>-0.46050420168067235</v>
      </c>
      <c r="ES33" s="26">
        <f t="shared" si="57"/>
        <v>7.1406188895082601E-3</v>
      </c>
      <c r="ET33" s="26">
        <f t="shared" si="58"/>
        <v>0.25894100147278332</v>
      </c>
      <c r="EV33">
        <v>0.27</v>
      </c>
      <c r="EW33">
        <v>0.30299999999999999</v>
      </c>
      <c r="EX33">
        <v>1.7999999999999999E-2</v>
      </c>
      <c r="EY33" s="33">
        <f t="shared" si="59"/>
        <v>0.19699999999999998</v>
      </c>
      <c r="EZ33" s="33">
        <f t="shared" si="60"/>
        <v>-0.26765799256505574</v>
      </c>
      <c r="FA33">
        <v>7.1999999999999995E-2</v>
      </c>
      <c r="FB33">
        <v>0.28499999999999998</v>
      </c>
      <c r="FC33">
        <v>0.19800000000000001</v>
      </c>
      <c r="FD33" s="33">
        <f t="shared" si="61"/>
        <v>0.18499999999999997</v>
      </c>
      <c r="FE33" s="33">
        <f t="shared" si="62"/>
        <v>-0.2782834850455137</v>
      </c>
      <c r="FF33">
        <v>0.108</v>
      </c>
      <c r="FG33">
        <v>0.03</v>
      </c>
      <c r="FH33">
        <v>5.8999999999999997E-2</v>
      </c>
      <c r="FI33" s="33">
        <f t="shared" si="63"/>
        <v>6.5666666666666665E-2</v>
      </c>
      <c r="FJ33" s="33">
        <f t="shared" si="64"/>
        <v>-0.66890756302521004</v>
      </c>
      <c r="FK33" s="26">
        <f>AVERAGE(EV33:FH33)</f>
        <v>9.0696809414571561E-2</v>
      </c>
      <c r="FL33" s="26">
        <f>STDEV(EV33:FH33)</f>
        <v>0.18749903398401185</v>
      </c>
      <c r="FN33">
        <v>0.35299999999999998</v>
      </c>
      <c r="FO33">
        <v>0.27100000000000002</v>
      </c>
      <c r="FP33">
        <v>0.26800000000000002</v>
      </c>
      <c r="FQ33" s="33">
        <f t="shared" si="65"/>
        <v>0.29733333333333334</v>
      </c>
      <c r="FR33" s="33">
        <f t="shared" si="66"/>
        <v>0.10532837670384157</v>
      </c>
      <c r="FS33">
        <v>5.3999999999999999E-2</v>
      </c>
      <c r="FT33">
        <v>0.20399999999999999</v>
      </c>
      <c r="FU33">
        <v>0.31900000000000001</v>
      </c>
      <c r="FV33" s="33">
        <f t="shared" si="67"/>
        <v>0.19233333333333333</v>
      </c>
      <c r="FW33" s="33">
        <f t="shared" si="68"/>
        <v>-0.24967490247074114</v>
      </c>
      <c r="FX33">
        <v>0.13900000000000001</v>
      </c>
      <c r="FY33">
        <v>6.4000000000000001E-2</v>
      </c>
      <c r="FZ33">
        <v>5.1999999999999998E-2</v>
      </c>
      <c r="GA33" s="33">
        <f t="shared" si="69"/>
        <v>8.5000000000000006E-2</v>
      </c>
      <c r="GB33" s="33">
        <f t="shared" si="70"/>
        <v>-0.5714285714285714</v>
      </c>
      <c r="GF33">
        <v>0.21099999999999999</v>
      </c>
      <c r="GG33">
        <v>0.223</v>
      </c>
      <c r="GH33">
        <v>0.29199999999999998</v>
      </c>
      <c r="GI33" s="33">
        <f t="shared" si="77"/>
        <v>0.24199999999999999</v>
      </c>
      <c r="GJ33" s="33">
        <f t="shared" si="71"/>
        <v>-0.1003717472118958</v>
      </c>
      <c r="GK33">
        <v>0.33800000000000002</v>
      </c>
      <c r="GL33">
        <v>0.28100000000000003</v>
      </c>
      <c r="GM33">
        <v>0.23</v>
      </c>
      <c r="GN33" s="33">
        <f t="shared" si="78"/>
        <v>0.28299999999999997</v>
      </c>
      <c r="GO33" s="33">
        <f t="shared" si="72"/>
        <v>0.10403120936280888</v>
      </c>
      <c r="GP33">
        <v>0.23</v>
      </c>
      <c r="GQ33">
        <v>0.22700000000000001</v>
      </c>
      <c r="GR33">
        <v>0.25</v>
      </c>
      <c r="GS33" s="33">
        <f t="shared" si="79"/>
        <v>0.23566666666666669</v>
      </c>
      <c r="GT33" s="33">
        <f t="shared" si="73"/>
        <v>0.18823529411764717</v>
      </c>
    </row>
    <row r="34" spans="1:202" ht="16" x14ac:dyDescent="0.2">
      <c r="O34" s="34"/>
      <c r="S34" s="34"/>
      <c r="W34" s="34"/>
      <c r="X34" s="25"/>
      <c r="Y34" s="25"/>
    </row>
    <row r="35" spans="1:202" ht="16" x14ac:dyDescent="0.2">
      <c r="A35">
        <v>9</v>
      </c>
      <c r="B35">
        <v>10</v>
      </c>
      <c r="C35">
        <v>2</v>
      </c>
      <c r="D35">
        <v>10</v>
      </c>
      <c r="E35">
        <v>5</v>
      </c>
      <c r="F35">
        <v>0</v>
      </c>
      <c r="G35">
        <v>3</v>
      </c>
      <c r="H35">
        <v>3</v>
      </c>
      <c r="I35">
        <v>4.5</v>
      </c>
      <c r="J35">
        <f>AVERAGE(G35:I35)</f>
        <v>3.5</v>
      </c>
      <c r="K35">
        <f>STDEV(G35:I35)</f>
        <v>0.8660254037844386</v>
      </c>
      <c r="L35">
        <v>35.6</v>
      </c>
      <c r="M35">
        <v>35.6</v>
      </c>
      <c r="N35">
        <v>37</v>
      </c>
      <c r="O35" s="34">
        <f t="shared" si="0"/>
        <v>36.06666666666667</v>
      </c>
      <c r="P35">
        <v>39.1</v>
      </c>
      <c r="Q35">
        <v>37</v>
      </c>
      <c r="R35">
        <v>37.799999999999997</v>
      </c>
      <c r="S35" s="34">
        <f t="shared" si="1"/>
        <v>37.966666666666661</v>
      </c>
      <c r="T35">
        <v>37.200000000000003</v>
      </c>
      <c r="U35">
        <v>38.1</v>
      </c>
      <c r="V35">
        <v>37.200000000000003</v>
      </c>
      <c r="W35" s="34">
        <f t="shared" si="2"/>
        <v>37.500000000000007</v>
      </c>
      <c r="X35" s="25">
        <f t="shared" si="4"/>
        <v>37.177777777777777</v>
      </c>
      <c r="Y35" s="25">
        <f t="shared" si="3"/>
        <v>1.1166666666666665</v>
      </c>
      <c r="Z35">
        <v>41.2</v>
      </c>
      <c r="AA35">
        <v>41.4</v>
      </c>
      <c r="AB35">
        <v>40.200000000000003</v>
      </c>
      <c r="AC35" s="33">
        <f t="shared" si="42"/>
        <v>40.93333333333333</v>
      </c>
      <c r="AD35" s="33">
        <f t="shared" si="43"/>
        <v>0.13493530499075765</v>
      </c>
      <c r="AE35">
        <v>40.5</v>
      </c>
      <c r="AF35">
        <v>40.4</v>
      </c>
      <c r="AG35">
        <v>43.1</v>
      </c>
      <c r="AH35" s="33">
        <f t="shared" si="44"/>
        <v>41.333333333333336</v>
      </c>
      <c r="AI35" s="33">
        <f t="shared" si="45"/>
        <v>8.8674275680421633E-2</v>
      </c>
      <c r="AJ35">
        <v>41.9</v>
      </c>
      <c r="AK35">
        <v>47.2</v>
      </c>
      <c r="AL35">
        <v>42.1</v>
      </c>
      <c r="AM35" s="33">
        <f t="shared" si="46"/>
        <v>43.733333333333327</v>
      </c>
      <c r="AN35" s="33">
        <f t="shared" si="47"/>
        <v>0.12266666666666649</v>
      </c>
      <c r="AO35" s="26">
        <f>AVERAGE(Z35:AL35)</f>
        <v>35.422328942102908</v>
      </c>
      <c r="AP35" s="26">
        <f>STDEV(Z35:AL35)</f>
        <v>15.773633731147916</v>
      </c>
      <c r="AQ35" s="26">
        <f xml:space="preserve"> (AO35-X35)/X35</f>
        <v>-4.7217691336144119E-2</v>
      </c>
      <c r="AR35">
        <v>43.3</v>
      </c>
      <c r="AS35">
        <v>45.1</v>
      </c>
      <c r="AT35">
        <v>43.9</v>
      </c>
      <c r="AU35" s="33">
        <f t="shared" si="5"/>
        <v>44.1</v>
      </c>
      <c r="AV35" s="33">
        <f t="shared" si="6"/>
        <v>0.22273567467652489</v>
      </c>
      <c r="AW35">
        <v>44.4</v>
      </c>
      <c r="AX35">
        <v>47.4</v>
      </c>
      <c r="AY35">
        <v>46</v>
      </c>
      <c r="AZ35" s="33">
        <f t="shared" si="7"/>
        <v>45.933333333333337</v>
      </c>
      <c r="BA35" s="33">
        <f>(AZ35-S35)/S35</f>
        <v>0.209833187006146</v>
      </c>
      <c r="BB35">
        <v>45.2</v>
      </c>
      <c r="BC35">
        <v>42.4</v>
      </c>
      <c r="BD35">
        <v>45.1</v>
      </c>
      <c r="BE35" s="33">
        <f t="shared" si="8"/>
        <v>44.233333333333327</v>
      </c>
      <c r="BF35" s="33">
        <f t="shared" si="9"/>
        <v>0.17955555555555516</v>
      </c>
      <c r="BG35" s="26">
        <f>AVERAGE(AR35:BD35)</f>
        <v>37.943530938078155</v>
      </c>
      <c r="BH35" s="26">
        <f>STDEV(AR35:BD35)</f>
        <v>16.79177559507092</v>
      </c>
      <c r="BI35" s="26">
        <f>(BG35-X35)/X35</f>
        <v>2.0597066475503283E-2</v>
      </c>
      <c r="BJ35">
        <v>48.5</v>
      </c>
      <c r="BK35">
        <v>48.3</v>
      </c>
      <c r="BL35">
        <v>49.2</v>
      </c>
      <c r="BM35" s="33">
        <f t="shared" si="10"/>
        <v>48.666666666666664</v>
      </c>
      <c r="BN35" s="33">
        <f t="shared" si="11"/>
        <v>0.34935304990757837</v>
      </c>
      <c r="BO35">
        <v>45.8</v>
      </c>
      <c r="BP35">
        <v>47.7</v>
      </c>
      <c r="BQ35">
        <v>50.3</v>
      </c>
      <c r="BR35" s="33">
        <f t="shared" si="12"/>
        <v>47.933333333333337</v>
      </c>
      <c r="BS35" s="33">
        <f t="shared" si="13"/>
        <v>0.26251097453906963</v>
      </c>
      <c r="BT35">
        <v>47.1</v>
      </c>
      <c r="BU35">
        <v>48.1</v>
      </c>
      <c r="BV35">
        <v>45.9</v>
      </c>
      <c r="BW35" s="33">
        <f t="shared" si="14"/>
        <v>47.033333333333331</v>
      </c>
      <c r="BX35" s="33">
        <f t="shared" si="15"/>
        <v>0.25422222222222196</v>
      </c>
      <c r="BY35" s="26">
        <f>AVERAGE(BJ35:BV35)</f>
        <v>40.623989540342059</v>
      </c>
      <c r="BZ35" s="26">
        <f>STDEV(BJ35:BV35)</f>
        <v>17.934740515255239</v>
      </c>
      <c r="CA35" s="26">
        <f>(BY35-X35)/X35</f>
        <v>9.2695474785052412E-2</v>
      </c>
    </row>
    <row r="36" spans="1:202" ht="16" x14ac:dyDescent="0.2">
      <c r="L36">
        <v>0.23699999999999999</v>
      </c>
      <c r="M36">
        <v>0.245</v>
      </c>
      <c r="N36">
        <v>0.23300000000000001</v>
      </c>
      <c r="O36" s="34">
        <f t="shared" si="0"/>
        <v>0.23833333333333331</v>
      </c>
      <c r="P36">
        <v>0.193</v>
      </c>
      <c r="Q36">
        <v>0.21299999999999999</v>
      </c>
      <c r="R36">
        <v>0.216</v>
      </c>
      <c r="S36" s="34">
        <f t="shared" si="1"/>
        <v>0.20733333333333334</v>
      </c>
      <c r="T36">
        <v>0.20399999999999999</v>
      </c>
      <c r="U36">
        <v>0.14399999999999999</v>
      </c>
      <c r="V36">
        <v>0.22600000000000001</v>
      </c>
      <c r="W36" s="34">
        <f t="shared" si="2"/>
        <v>0.19133333333333333</v>
      </c>
      <c r="X36" s="25">
        <f t="shared" si="4"/>
        <v>0.21233333333333332</v>
      </c>
      <c r="Y36" s="25">
        <f t="shared" si="3"/>
        <v>3.0446674695276729E-2</v>
      </c>
      <c r="Z36">
        <v>0.218</v>
      </c>
      <c r="AA36">
        <v>0.217</v>
      </c>
      <c r="AB36">
        <v>0.26200000000000001</v>
      </c>
      <c r="AC36" s="33">
        <f t="shared" si="42"/>
        <v>0.23233333333333336</v>
      </c>
      <c r="AD36" s="33">
        <f t="shared" si="43"/>
        <v>-2.5174825174824965E-2</v>
      </c>
      <c r="AE36">
        <v>0.20499999999999999</v>
      </c>
      <c r="AF36">
        <v>0.24099999999999999</v>
      </c>
      <c r="AG36">
        <v>0.17299999999999999</v>
      </c>
      <c r="AH36" s="33">
        <f t="shared" si="44"/>
        <v>0.20633333333333334</v>
      </c>
      <c r="AI36" s="33">
        <f t="shared" si="45"/>
        <v>-4.8231511254019331E-3</v>
      </c>
      <c r="AJ36">
        <v>0.27500000000000002</v>
      </c>
      <c r="AK36">
        <v>0.22600000000000001</v>
      </c>
      <c r="AL36">
        <v>0.29099999999999998</v>
      </c>
      <c r="AM36" s="33">
        <f t="shared" si="46"/>
        <v>0.26400000000000001</v>
      </c>
      <c r="AN36" s="33">
        <f t="shared" si="47"/>
        <v>0.52090592334494767</v>
      </c>
      <c r="AO36" s="26">
        <f>AVERAGE(Z36:AL36)</f>
        <v>0.19358989925895689</v>
      </c>
      <c r="AP36" s="26">
        <f>STDEV(Z36:AL36)</f>
        <v>9.7758894989737194E-2</v>
      </c>
      <c r="AR36">
        <v>0.20100000000000001</v>
      </c>
      <c r="AS36">
        <v>0.154</v>
      </c>
      <c r="AT36">
        <v>0.18</v>
      </c>
      <c r="AU36" s="33">
        <f t="shared" si="5"/>
        <v>0.17833333333333332</v>
      </c>
      <c r="AV36" s="33">
        <f t="shared" si="6"/>
        <v>-0.25174825174825177</v>
      </c>
      <c r="AW36">
        <v>0.25700000000000001</v>
      </c>
      <c r="AX36">
        <v>0.246</v>
      </c>
      <c r="AY36">
        <v>0.26200000000000001</v>
      </c>
      <c r="AZ36" s="33">
        <f t="shared" si="7"/>
        <v>0.255</v>
      </c>
      <c r="BA36" s="33">
        <f>(AZ36-S36)/S36</f>
        <v>0.22990353697749194</v>
      </c>
      <c r="BB36">
        <v>9.7000000000000003E-2</v>
      </c>
      <c r="BC36">
        <v>0.187</v>
      </c>
      <c r="BD36">
        <v>0.14699999999999999</v>
      </c>
      <c r="BE36" s="33">
        <f t="shared" si="8"/>
        <v>0.14366666666666669</v>
      </c>
      <c r="BF36" s="33">
        <f t="shared" si="9"/>
        <v>-0.24912891986062702</v>
      </c>
      <c r="BG36" s="26">
        <f>AVERAGE(AR36:BD36)</f>
        <v>0.16480681681250564</v>
      </c>
      <c r="BH36" s="26">
        <f>STDEV(AR36:BD36)</f>
        <v>0.13468384803819888</v>
      </c>
      <c r="BJ36">
        <v>0.14899999999999999</v>
      </c>
      <c r="BK36">
        <v>0.17599999999999999</v>
      </c>
      <c r="BL36">
        <v>0.17399999999999999</v>
      </c>
      <c r="BM36" s="33">
        <f t="shared" si="10"/>
        <v>0.16633333333333331</v>
      </c>
      <c r="BN36" s="33">
        <f t="shared" si="11"/>
        <v>-0.30209790209790216</v>
      </c>
      <c r="BO36">
        <v>0.153</v>
      </c>
      <c r="BP36">
        <v>6.5000000000000002E-2</v>
      </c>
      <c r="BQ36">
        <v>2.8000000000000001E-2</v>
      </c>
      <c r="BR36" s="33">
        <f t="shared" si="12"/>
        <v>8.2000000000000003E-2</v>
      </c>
      <c r="BS36" s="33">
        <f t="shared" si="13"/>
        <v>-0.60450160771704187</v>
      </c>
      <c r="BT36">
        <v>5.5E-2</v>
      </c>
      <c r="BU36">
        <v>6.8000000000000005E-2</v>
      </c>
      <c r="BV36">
        <v>0.153</v>
      </c>
      <c r="BW36" s="33">
        <f t="shared" si="14"/>
        <v>9.2000000000000012E-2</v>
      </c>
      <c r="BX36" s="33">
        <f t="shared" si="15"/>
        <v>-0.51916376306620204</v>
      </c>
      <c r="BY36" s="26">
        <f>AVERAGE(BJ36:BV36)</f>
        <v>2.7902601809106864E-2</v>
      </c>
      <c r="BZ36" s="26">
        <f>STDEV(BJ36:BV36)</f>
        <v>0.22801386955656361</v>
      </c>
    </row>
    <row r="37" spans="1:202" ht="16" x14ac:dyDescent="0.2">
      <c r="O37" s="34"/>
      <c r="S37" s="34"/>
      <c r="W37" s="34"/>
      <c r="X37" s="25"/>
      <c r="Y37" s="25"/>
      <c r="BN37" s="33" t="e">
        <f t="shared" si="11"/>
        <v>#DIV/0!</v>
      </c>
    </row>
    <row r="38" spans="1:202" ht="16" x14ac:dyDescent="0.2">
      <c r="A38" s="26">
        <v>10</v>
      </c>
      <c r="B38">
        <v>10</v>
      </c>
      <c r="C38">
        <v>2</v>
      </c>
      <c r="D38">
        <v>10</v>
      </c>
      <c r="E38">
        <v>5</v>
      </c>
      <c r="F38">
        <v>1</v>
      </c>
      <c r="G38">
        <v>12</v>
      </c>
      <c r="H38" s="31">
        <v>6</v>
      </c>
      <c r="I38">
        <v>3</v>
      </c>
      <c r="J38">
        <f>AVERAGE(G38:I38)</f>
        <v>7</v>
      </c>
      <c r="K38">
        <f>STDEV(G38:I38)</f>
        <v>4.5825756949558398</v>
      </c>
      <c r="L38">
        <v>43.5</v>
      </c>
      <c r="M38">
        <v>44.5</v>
      </c>
      <c r="N38">
        <v>48.2</v>
      </c>
      <c r="O38" s="34">
        <f t="shared" si="0"/>
        <v>45.4</v>
      </c>
      <c r="P38">
        <v>40.799999999999997</v>
      </c>
      <c r="Q38">
        <v>40.5</v>
      </c>
      <c r="R38">
        <v>41.4</v>
      </c>
      <c r="S38" s="34">
        <f t="shared" si="1"/>
        <v>40.9</v>
      </c>
      <c r="T38">
        <v>37.6</v>
      </c>
      <c r="U38">
        <v>37.6</v>
      </c>
      <c r="V38">
        <v>37.4</v>
      </c>
      <c r="W38" s="34">
        <f t="shared" si="2"/>
        <v>37.533333333333331</v>
      </c>
      <c r="X38" s="25">
        <f t="shared" si="4"/>
        <v>41.277777777777779</v>
      </c>
      <c r="Y38" s="25">
        <f t="shared" si="3"/>
        <v>3.6430679988773811</v>
      </c>
      <c r="Z38">
        <v>48.4</v>
      </c>
      <c r="AA38">
        <v>48.9</v>
      </c>
      <c r="AB38">
        <v>47.6</v>
      </c>
      <c r="AC38" s="33">
        <f t="shared" si="42"/>
        <v>48.300000000000004</v>
      </c>
      <c r="AD38" s="33">
        <f t="shared" si="43"/>
        <v>6.3876651982378976E-2</v>
      </c>
      <c r="AE38">
        <v>43</v>
      </c>
      <c r="AF38">
        <v>44.2</v>
      </c>
      <c r="AG38">
        <v>43.9</v>
      </c>
      <c r="AH38" s="33">
        <f t="shared" si="44"/>
        <v>43.699999999999996</v>
      </c>
      <c r="AI38" s="33">
        <f t="shared" si="45"/>
        <v>6.8459657701711418E-2</v>
      </c>
      <c r="AJ38">
        <v>47.8</v>
      </c>
      <c r="AK38">
        <v>47.5</v>
      </c>
      <c r="AL38">
        <v>48.2</v>
      </c>
      <c r="AM38" s="33">
        <f t="shared" si="46"/>
        <v>47.833333333333336</v>
      </c>
      <c r="AN38" s="33">
        <f t="shared" si="47"/>
        <v>0.28419182948490246</v>
      </c>
      <c r="AO38" s="26">
        <f>AVERAGE(Z38:AL38)</f>
        <v>39.356333562283389</v>
      </c>
      <c r="AP38" s="26">
        <f>STDEV(Z38:AL38)</f>
        <v>17.560196178424661</v>
      </c>
      <c r="AQ38" s="26">
        <f xml:space="preserve"> (AO38-X38)/X38</f>
        <v>-4.6549119621667578E-2</v>
      </c>
      <c r="AR38">
        <v>46</v>
      </c>
      <c r="AS38">
        <v>47.2</v>
      </c>
      <c r="AT38">
        <v>45.4</v>
      </c>
      <c r="AU38" s="33">
        <f t="shared" si="5"/>
        <v>46.199999999999996</v>
      </c>
      <c r="AV38" s="33">
        <f t="shared" si="6"/>
        <v>1.7621145374449278E-2</v>
      </c>
      <c r="AW38">
        <v>47.4</v>
      </c>
      <c r="AX38">
        <v>44.4</v>
      </c>
      <c r="AY38">
        <v>47.3</v>
      </c>
      <c r="AZ38" s="33">
        <f t="shared" si="7"/>
        <v>46.366666666666667</v>
      </c>
      <c r="BA38" s="33">
        <f>(AZ38-S38)/S38</f>
        <v>0.13365933170334154</v>
      </c>
      <c r="BB38">
        <v>50.1</v>
      </c>
      <c r="BC38">
        <v>51</v>
      </c>
      <c r="BD38">
        <v>51</v>
      </c>
      <c r="BE38" s="33">
        <f t="shared" si="8"/>
        <v>50.699999999999996</v>
      </c>
      <c r="BF38" s="33">
        <f t="shared" si="9"/>
        <v>0.35079928952042622</v>
      </c>
      <c r="BG38" s="26">
        <f>AVERAGE(AR38:BD38)</f>
        <v>40.193688241826493</v>
      </c>
      <c r="BH38" s="26">
        <f>STDEV(AR38:BD38)</f>
        <v>17.923035654441694</v>
      </c>
      <c r="BI38" s="26">
        <f>(BG38-X38)/X38</f>
        <v>-2.6263272741753892E-2</v>
      </c>
      <c r="BJ38">
        <v>47.3</v>
      </c>
      <c r="BK38">
        <v>49</v>
      </c>
      <c r="BL38">
        <v>49.8</v>
      </c>
      <c r="BM38" s="33">
        <f t="shared" si="10"/>
        <v>48.699999999999996</v>
      </c>
      <c r="BN38" s="33">
        <f t="shared" si="11"/>
        <v>7.2687224669603465E-2</v>
      </c>
      <c r="BO38">
        <v>48.2</v>
      </c>
      <c r="BP38">
        <v>49.8</v>
      </c>
      <c r="BQ38">
        <v>54.2</v>
      </c>
      <c r="BR38" s="33">
        <f t="shared" si="12"/>
        <v>50.733333333333327</v>
      </c>
      <c r="BS38" s="33">
        <f t="shared" si="13"/>
        <v>0.24042379788101048</v>
      </c>
      <c r="BT38">
        <v>50</v>
      </c>
      <c r="BU38">
        <v>51.3</v>
      </c>
      <c r="BV38">
        <v>48.8</v>
      </c>
      <c r="BW38" s="33">
        <f t="shared" si="14"/>
        <v>50.033333333333331</v>
      </c>
      <c r="BX38" s="33">
        <f t="shared" si="15"/>
        <v>0.3330373001776199</v>
      </c>
      <c r="BY38" s="26">
        <f>AVERAGE(BJ38:BV38)</f>
        <v>42.165111104298767</v>
      </c>
      <c r="BZ38" s="26">
        <f>STDEV(BJ38:BV38)</f>
        <v>18.72019513443113</v>
      </c>
      <c r="CA38" s="26">
        <f>(BY38-X38)/X38</f>
        <v>2.1496635097412897E-2</v>
      </c>
      <c r="CB38">
        <v>59.9</v>
      </c>
      <c r="CC38">
        <v>57.9</v>
      </c>
      <c r="CD38">
        <v>67</v>
      </c>
      <c r="CE38" s="33">
        <f t="shared" si="16"/>
        <v>61.6</v>
      </c>
      <c r="CF38" s="33">
        <f t="shared" si="17"/>
        <v>0.35682819383259917</v>
      </c>
      <c r="CG38">
        <v>56.1</v>
      </c>
      <c r="CH38">
        <v>60.2</v>
      </c>
      <c r="CI38">
        <v>56.9</v>
      </c>
      <c r="CJ38" s="33">
        <f t="shared" si="18"/>
        <v>57.733333333333341</v>
      </c>
      <c r="CK38" s="33">
        <f t="shared" si="19"/>
        <v>0.41157294213528955</v>
      </c>
      <c r="CL38">
        <v>5.8</v>
      </c>
      <c r="CM38">
        <v>59.1</v>
      </c>
      <c r="CN38">
        <v>59.8</v>
      </c>
      <c r="CO38" s="33">
        <f t="shared" si="20"/>
        <v>41.56666666666667</v>
      </c>
      <c r="CP38" s="33">
        <f t="shared" si="21"/>
        <v>0.10746003552397883</v>
      </c>
      <c r="CQ38" s="26">
        <f>AVERAGE(CB38:CN38)</f>
        <v>46.369364189946246</v>
      </c>
      <c r="CR38" s="26">
        <f>STDEV(CB38:CN38)</f>
        <v>25.359467884280239</v>
      </c>
      <c r="CS38" s="26">
        <f>(CQ38-X38)/X38</f>
        <v>0.12334933434593866</v>
      </c>
    </row>
    <row r="39" spans="1:202" ht="16" x14ac:dyDescent="0.2">
      <c r="L39">
        <v>0.28899999999999998</v>
      </c>
      <c r="M39">
        <v>0.28299999999999997</v>
      </c>
      <c r="N39">
        <v>0.27700000000000002</v>
      </c>
      <c r="O39" s="34">
        <f t="shared" si="0"/>
        <v>0.28299999999999997</v>
      </c>
      <c r="P39">
        <v>0.14899999999999999</v>
      </c>
      <c r="Q39">
        <v>0.15</v>
      </c>
      <c r="R39">
        <v>0.20100000000000001</v>
      </c>
      <c r="S39" s="34">
        <f t="shared" si="1"/>
        <v>0.16666666666666666</v>
      </c>
      <c r="T39">
        <v>0.23499999999999999</v>
      </c>
      <c r="U39">
        <v>0.23300000000000001</v>
      </c>
      <c r="V39">
        <v>0.219</v>
      </c>
      <c r="W39" s="34">
        <f t="shared" si="2"/>
        <v>0.22899999999999998</v>
      </c>
      <c r="X39" s="25">
        <f t="shared" si="4"/>
        <v>0.22622222222222221</v>
      </c>
      <c r="Y39" s="25">
        <f t="shared" si="3"/>
        <v>5.2829389968505697E-2</v>
      </c>
      <c r="Z39">
        <v>0.255</v>
      </c>
      <c r="AA39">
        <v>0.24299999999999999</v>
      </c>
      <c r="AB39">
        <v>0.26500000000000001</v>
      </c>
      <c r="AC39" s="33">
        <f t="shared" si="42"/>
        <v>0.25433333333333336</v>
      </c>
      <c r="AD39" s="33">
        <f t="shared" si="43"/>
        <v>-0.10129564193168417</v>
      </c>
      <c r="AE39">
        <v>0.14499999999999999</v>
      </c>
      <c r="AF39">
        <v>0.156</v>
      </c>
      <c r="AG39">
        <v>0.14499999999999999</v>
      </c>
      <c r="AH39" s="33">
        <f t="shared" si="44"/>
        <v>0.14866666666666664</v>
      </c>
      <c r="AI39" s="33">
        <f t="shared" si="45"/>
        <v>-0.1080000000000001</v>
      </c>
      <c r="AJ39">
        <v>0.23599999999999999</v>
      </c>
      <c r="AK39">
        <v>0.24099999999999999</v>
      </c>
      <c r="AL39">
        <v>0.22900000000000001</v>
      </c>
      <c r="AM39" s="33">
        <f t="shared" si="46"/>
        <v>0.23533333333333331</v>
      </c>
      <c r="AN39" s="33">
        <f t="shared" si="47"/>
        <v>1.2120338696781186E-16</v>
      </c>
      <c r="AO39" s="26">
        <f t="shared" ref="AO39:AO48" si="80">AVERAGE(Z39:AL39)</f>
        <v>0.1622080275437166</v>
      </c>
      <c r="AP39" s="26">
        <f t="shared" ref="AP39:AP48" si="81">STDEV(Z39:AL39)</f>
        <v>0.12700598893407666</v>
      </c>
      <c r="AR39">
        <v>0.129</v>
      </c>
      <c r="AS39">
        <v>0.109</v>
      </c>
      <c r="AT39">
        <v>0.155</v>
      </c>
      <c r="AU39" s="33">
        <f t="shared" si="5"/>
        <v>0.13100000000000001</v>
      </c>
      <c r="AV39" s="33">
        <f t="shared" si="6"/>
        <v>-0.53710247349823315</v>
      </c>
      <c r="AW39">
        <v>0.107</v>
      </c>
      <c r="AX39">
        <v>0.17399999999999999</v>
      </c>
      <c r="AY39">
        <v>0.14699999999999999</v>
      </c>
      <c r="AZ39" s="33">
        <f t="shared" si="7"/>
        <v>0.14266666666666664</v>
      </c>
      <c r="BA39" s="33">
        <f>(AZ39-S39)/S39</f>
        <v>-0.14400000000000013</v>
      </c>
      <c r="BB39">
        <v>0.126</v>
      </c>
      <c r="BC39">
        <v>0.106</v>
      </c>
      <c r="BD39">
        <v>0.16300000000000001</v>
      </c>
      <c r="BE39" s="33">
        <f t="shared" si="8"/>
        <v>0.13166666666666668</v>
      </c>
      <c r="BF39" s="33">
        <f t="shared" si="9"/>
        <v>-0.42503639010189215</v>
      </c>
      <c r="BG39" s="26">
        <f>AVERAGE(AR39:BD39)</f>
        <v>6.2197245628341023E-2</v>
      </c>
      <c r="BH39" s="26">
        <f>STDEV(AR39:BD39)</f>
        <v>0.19706204164486699</v>
      </c>
      <c r="BJ39">
        <v>0.20300000000000001</v>
      </c>
      <c r="BK39">
        <v>0.108</v>
      </c>
      <c r="BL39">
        <v>0.129</v>
      </c>
      <c r="BM39" s="33">
        <f t="shared" si="10"/>
        <v>0.14666666666666667</v>
      </c>
      <c r="BN39" s="33">
        <f t="shared" si="11"/>
        <v>-0.48174322732626612</v>
      </c>
      <c r="BO39">
        <v>0.20399999999999999</v>
      </c>
      <c r="BP39">
        <v>0.154</v>
      </c>
      <c r="BQ39">
        <v>0.13400000000000001</v>
      </c>
      <c r="BR39" s="33">
        <f t="shared" si="12"/>
        <v>0.16400000000000001</v>
      </c>
      <c r="BS39" s="33">
        <f t="shared" si="13"/>
        <v>-1.5999999999999903E-2</v>
      </c>
      <c r="BT39">
        <v>0.108</v>
      </c>
      <c r="BU39">
        <v>0.124</v>
      </c>
      <c r="BV39">
        <v>0.17899999999999999</v>
      </c>
      <c r="BW39" s="33">
        <f t="shared" si="14"/>
        <v>0.13699999999999998</v>
      </c>
      <c r="BX39" s="33">
        <f t="shared" si="15"/>
        <v>-0.40174672489082974</v>
      </c>
      <c r="BY39" s="26">
        <f>AVERAGE(BJ39:BV39)</f>
        <v>8.8917187641569292E-2</v>
      </c>
      <c r="BZ39" s="26">
        <f>STDEV(BJ39:BV39)</f>
        <v>0.18024085432894116</v>
      </c>
      <c r="CB39">
        <v>0.18099999999999999</v>
      </c>
      <c r="CC39">
        <v>0.23899999999999999</v>
      </c>
      <c r="CD39">
        <v>0.107</v>
      </c>
      <c r="CE39" s="33">
        <f t="shared" si="16"/>
        <v>0.17566666666666667</v>
      </c>
      <c r="CF39" s="33">
        <f t="shared" si="17"/>
        <v>-0.37926972909305057</v>
      </c>
      <c r="CG39">
        <v>0.158</v>
      </c>
      <c r="CH39">
        <v>7.7200000000000005E-2</v>
      </c>
      <c r="CI39">
        <v>0.151</v>
      </c>
      <c r="CJ39" s="33">
        <f t="shared" si="18"/>
        <v>0.12873333333333334</v>
      </c>
      <c r="CK39" s="33">
        <f t="shared" si="19"/>
        <v>-0.22759999999999991</v>
      </c>
      <c r="CL39">
        <v>0.161</v>
      </c>
      <c r="CM39">
        <v>0.124</v>
      </c>
      <c r="CN39">
        <v>9.0999999999999998E-2</v>
      </c>
      <c r="CO39" s="33">
        <f t="shared" si="20"/>
        <v>0.12533333333333332</v>
      </c>
      <c r="CP39" s="33">
        <f t="shared" si="21"/>
        <v>-0.45269286754002913</v>
      </c>
      <c r="CQ39" s="26">
        <f>AVERAGE(CB39:CN39)</f>
        <v>7.5902328531303825E-2</v>
      </c>
      <c r="CR39" s="26">
        <f>STDEV(CB39:CN39)</f>
        <v>0.17626141833014275</v>
      </c>
    </row>
    <row r="40" spans="1:202" ht="16" x14ac:dyDescent="0.2">
      <c r="O40" s="34"/>
      <c r="S40" s="34"/>
      <c r="W40" s="34"/>
      <c r="X40" s="25"/>
      <c r="Y40" s="25"/>
      <c r="CT40" t="s">
        <v>81</v>
      </c>
      <c r="DL40" t="s">
        <v>83</v>
      </c>
    </row>
    <row r="41" spans="1:202" ht="16" x14ac:dyDescent="0.2">
      <c r="A41">
        <v>11</v>
      </c>
      <c r="B41">
        <v>10</v>
      </c>
      <c r="C41">
        <v>2</v>
      </c>
      <c r="D41">
        <v>50</v>
      </c>
      <c r="E41">
        <v>25</v>
      </c>
      <c r="F41">
        <v>0</v>
      </c>
      <c r="G41">
        <v>48</v>
      </c>
      <c r="H41">
        <v>48</v>
      </c>
      <c r="I41">
        <v>48</v>
      </c>
      <c r="J41">
        <f>AVERAGE(G41:I41)</f>
        <v>48</v>
      </c>
      <c r="K41">
        <f>STDEV(G41:I41)</f>
        <v>0</v>
      </c>
      <c r="L41">
        <v>85.2</v>
      </c>
      <c r="M41">
        <v>84.4</v>
      </c>
      <c r="N41">
        <v>84.9</v>
      </c>
      <c r="O41" s="34">
        <f t="shared" si="0"/>
        <v>84.833333333333343</v>
      </c>
      <c r="P41">
        <v>88.6</v>
      </c>
      <c r="Q41">
        <v>88.1</v>
      </c>
      <c r="R41">
        <v>90.1</v>
      </c>
      <c r="S41" s="34">
        <f t="shared" si="1"/>
        <v>88.933333333333323</v>
      </c>
      <c r="T41">
        <v>85.8</v>
      </c>
      <c r="U41">
        <v>88.8</v>
      </c>
      <c r="V41">
        <v>88.1</v>
      </c>
      <c r="W41" s="34">
        <f t="shared" si="2"/>
        <v>87.566666666666663</v>
      </c>
      <c r="X41" s="25">
        <f t="shared" si="4"/>
        <v>87.111111111111114</v>
      </c>
      <c r="Y41" s="25">
        <f t="shared" si="3"/>
        <v>2.0484411417248709</v>
      </c>
      <c r="AR41">
        <v>81.599999999999994</v>
      </c>
      <c r="AS41">
        <v>82.3</v>
      </c>
      <c r="AT41">
        <v>85.2</v>
      </c>
      <c r="AU41" s="33">
        <f t="shared" si="5"/>
        <v>83.033333333333317</v>
      </c>
      <c r="AV41" s="33">
        <f t="shared" si="6"/>
        <v>-2.1218074656188905E-2</v>
      </c>
      <c r="AW41">
        <v>89.1</v>
      </c>
      <c r="AX41">
        <v>87.1</v>
      </c>
      <c r="AY41">
        <v>91.2</v>
      </c>
      <c r="AZ41" s="33">
        <f t="shared" si="7"/>
        <v>89.133333333333326</v>
      </c>
      <c r="BA41" s="33">
        <f>(AZ41-S41)/S41</f>
        <v>2.2488755622189229E-3</v>
      </c>
      <c r="BB41">
        <v>90.6</v>
      </c>
      <c r="BC41">
        <v>90.2</v>
      </c>
      <c r="BD41">
        <v>91.6</v>
      </c>
      <c r="BE41" s="33">
        <f t="shared" si="8"/>
        <v>90.8</v>
      </c>
      <c r="BF41" s="33">
        <f t="shared" si="9"/>
        <v>3.6924248191853838E-2</v>
      </c>
      <c r="BG41" s="26">
        <f t="shared" ref="BG41:BG45" si="82">AVERAGE(AR41:BD41)</f>
        <v>73.926745959044055</v>
      </c>
      <c r="BH41" s="26">
        <f t="shared" ref="BH41:BH45" si="83">STDEV(AR41:BD41)</f>
        <v>32.99073989471664</v>
      </c>
      <c r="BI41" s="26">
        <f>(BG41-X41)/X41</f>
        <v>-0.15135113057219837</v>
      </c>
      <c r="CB41">
        <v>80.5</v>
      </c>
      <c r="CC41">
        <v>82.8</v>
      </c>
      <c r="CD41">
        <v>82.2</v>
      </c>
      <c r="CE41" s="33">
        <f t="shared" si="16"/>
        <v>81.833333333333329</v>
      </c>
      <c r="CF41" s="33">
        <f t="shared" si="17"/>
        <v>-3.5363457760314507E-2</v>
      </c>
      <c r="CG41">
        <v>81.400000000000006</v>
      </c>
      <c r="CH41">
        <v>87.4</v>
      </c>
      <c r="CI41">
        <v>85.7</v>
      </c>
      <c r="CJ41" s="33">
        <f t="shared" si="18"/>
        <v>84.833333333333329</v>
      </c>
      <c r="CK41" s="33">
        <f t="shared" si="19"/>
        <v>-4.6101949025487199E-2</v>
      </c>
      <c r="CL41">
        <v>84.6</v>
      </c>
      <c r="CM41">
        <v>88.2</v>
      </c>
      <c r="CN41">
        <v>89</v>
      </c>
      <c r="CO41" s="33">
        <f t="shared" si="20"/>
        <v>87.266666666666666</v>
      </c>
      <c r="CP41" s="33">
        <f t="shared" si="21"/>
        <v>-3.4259611724400132E-3</v>
      </c>
      <c r="CQ41" s="26">
        <f>AVERAGE(CB41:CN41)</f>
        <v>71.414246250760073</v>
      </c>
      <c r="CR41" s="26">
        <f>STDEV(CB41:CN41)</f>
        <v>31.823737061243754</v>
      </c>
      <c r="CS41" s="26">
        <f>(CQ41-X41)/X41</f>
        <v>-0.18019360171321347</v>
      </c>
      <c r="CT41">
        <v>83.4</v>
      </c>
      <c r="CU41">
        <v>83.9</v>
      </c>
      <c r="CV41">
        <v>83</v>
      </c>
      <c r="CW41" s="33">
        <f t="shared" si="22"/>
        <v>83.433333333333337</v>
      </c>
      <c r="CX41" s="33">
        <f t="shared" si="23"/>
        <v>-1.6502946954813424E-2</v>
      </c>
      <c r="CY41">
        <v>91.1</v>
      </c>
      <c r="CZ41">
        <v>91.4</v>
      </c>
      <c r="DA41">
        <v>92</v>
      </c>
      <c r="DB41" s="33">
        <f t="shared" si="24"/>
        <v>91.5</v>
      </c>
      <c r="DC41" s="33">
        <f t="shared" si="25"/>
        <v>2.8860569715142548E-2</v>
      </c>
      <c r="DD41">
        <v>87.2</v>
      </c>
      <c r="DE41">
        <v>86</v>
      </c>
      <c r="DF41">
        <v>87.5</v>
      </c>
      <c r="DG41" s="33">
        <f t="shared" si="26"/>
        <v>86.899999999999991</v>
      </c>
      <c r="DH41" s="33">
        <f t="shared" si="27"/>
        <v>-7.6132470498668225E-3</v>
      </c>
      <c r="DI41" s="26">
        <f>AVERAGE(CT41:DF41)</f>
        <v>73.880437765853358</v>
      </c>
      <c r="DJ41" s="26">
        <f>STDEV(CT41:DF41)</f>
        <v>32.954835404215387</v>
      </c>
      <c r="DK41" s="26">
        <f>(DI41-X41)/X41</f>
        <v>-0.15188272972872424</v>
      </c>
      <c r="DL41">
        <v>151.9</v>
      </c>
      <c r="DM41">
        <v>145.5</v>
      </c>
      <c r="DN41">
        <v>186</v>
      </c>
      <c r="DO41" s="33">
        <f t="shared" si="30"/>
        <v>161.13333333333333</v>
      </c>
      <c r="DP41" s="33">
        <f t="shared" si="31"/>
        <v>0.89941060903732784</v>
      </c>
      <c r="DQ41">
        <v>118.8</v>
      </c>
      <c r="DR41">
        <v>121.6</v>
      </c>
      <c r="DS41">
        <v>120.8</v>
      </c>
      <c r="DT41" s="33">
        <f t="shared" si="32"/>
        <v>120.39999999999999</v>
      </c>
      <c r="DU41" s="33">
        <f t="shared" si="33"/>
        <v>0.35382308845577215</v>
      </c>
      <c r="DV41">
        <v>163.4</v>
      </c>
      <c r="DY41" s="33">
        <f t="shared" si="34"/>
        <v>163.4</v>
      </c>
      <c r="DZ41" s="33">
        <f t="shared" si="35"/>
        <v>0.86600685192234506</v>
      </c>
      <c r="EA41" s="26">
        <f>AVERAGE(DL41:DX41)</f>
        <v>117.34423336643877</v>
      </c>
      <c r="EB41" s="26">
        <f>STDEV(DL41:DX41)</f>
        <v>61.66582934932687</v>
      </c>
      <c r="EC41" s="26">
        <f>(EA41-X41)/X41</f>
        <v>0.34706390344126137</v>
      </c>
    </row>
    <row r="42" spans="1:202" ht="16" x14ac:dyDescent="0.2">
      <c r="L42">
        <v>0.186</v>
      </c>
      <c r="M42">
        <v>0.20200000000000001</v>
      </c>
      <c r="N42">
        <v>0.223</v>
      </c>
      <c r="O42" s="34">
        <f t="shared" si="0"/>
        <v>0.20366666666666666</v>
      </c>
      <c r="P42">
        <v>0.192</v>
      </c>
      <c r="Q42">
        <v>0.22900000000000001</v>
      </c>
      <c r="R42">
        <v>0.23</v>
      </c>
      <c r="S42" s="34">
        <f t="shared" si="1"/>
        <v>0.217</v>
      </c>
      <c r="T42">
        <v>0.28299999999999997</v>
      </c>
      <c r="U42">
        <v>0.223</v>
      </c>
      <c r="V42">
        <v>0.23899999999999999</v>
      </c>
      <c r="W42" s="34">
        <f t="shared" si="2"/>
        <v>0.24833333333333332</v>
      </c>
      <c r="X42" s="25">
        <f t="shared" si="4"/>
        <v>0.223</v>
      </c>
      <c r="Y42" s="25">
        <f t="shared" si="3"/>
        <v>2.8965496715920348E-2</v>
      </c>
      <c r="AR42">
        <v>0.21299999999999999</v>
      </c>
      <c r="AS42">
        <v>0.26300000000000001</v>
      </c>
      <c r="AT42">
        <v>0.184</v>
      </c>
      <c r="AU42" s="33">
        <f t="shared" si="5"/>
        <v>0.21999999999999997</v>
      </c>
      <c r="AV42" s="33">
        <f t="shared" si="6"/>
        <v>8.0196399345335401E-2</v>
      </c>
      <c r="AW42">
        <v>0.20100000000000001</v>
      </c>
      <c r="AX42">
        <v>0.21</v>
      </c>
      <c r="AY42">
        <v>0.17599999999999999</v>
      </c>
      <c r="AZ42" s="33">
        <f t="shared" si="7"/>
        <v>0.19566666666666666</v>
      </c>
      <c r="BA42" s="33">
        <f>(AZ42-S42)/S42</f>
        <v>-9.8310291858678997E-2</v>
      </c>
      <c r="BB42">
        <v>0.184</v>
      </c>
      <c r="BC42">
        <v>0.19500000000000001</v>
      </c>
      <c r="BD42">
        <v>0.17699999999999999</v>
      </c>
      <c r="BE42" s="33">
        <f t="shared" si="8"/>
        <v>0.18533333333333335</v>
      </c>
      <c r="BF42" s="33">
        <f t="shared" si="9"/>
        <v>-0.25369127516778511</v>
      </c>
      <c r="BG42" s="26">
        <f t="shared" si="82"/>
        <v>0.16927329031948637</v>
      </c>
      <c r="BH42" s="26">
        <f t="shared" si="83"/>
        <v>9.0077749655104913E-2</v>
      </c>
      <c r="CB42">
        <v>0.22700000000000001</v>
      </c>
      <c r="CC42">
        <v>0.193</v>
      </c>
      <c r="CD42">
        <v>0.22700000000000001</v>
      </c>
      <c r="CE42" s="33">
        <f t="shared" si="16"/>
        <v>0.21566666666666667</v>
      </c>
      <c r="CF42" s="33">
        <f t="shared" si="17"/>
        <v>5.891980360065472E-2</v>
      </c>
      <c r="CG42">
        <v>0.21</v>
      </c>
      <c r="CH42">
        <v>0.14399999999999999</v>
      </c>
      <c r="CI42">
        <v>0.221</v>
      </c>
      <c r="CJ42" s="33">
        <f t="shared" si="18"/>
        <v>0.19166666666666665</v>
      </c>
      <c r="CK42" s="33">
        <f t="shared" si="19"/>
        <v>-0.11674347158218132</v>
      </c>
      <c r="CL42">
        <v>0.26</v>
      </c>
      <c r="CM42">
        <v>0.16200000000000001</v>
      </c>
      <c r="CN42">
        <v>0.188</v>
      </c>
      <c r="CO42" s="33">
        <f t="shared" si="20"/>
        <v>0.20333333333333337</v>
      </c>
      <c r="CP42" s="33">
        <f t="shared" si="21"/>
        <v>-0.18120805369127499</v>
      </c>
      <c r="CQ42" s="26">
        <f>AVERAGE(CB42:CN42)</f>
        <v>0.16780843579629282</v>
      </c>
      <c r="CR42" s="26">
        <f>STDEV(CB42:CN42)</f>
        <v>9.8929722117285776E-2</v>
      </c>
      <c r="CT42">
        <v>0.16700000000000001</v>
      </c>
      <c r="CU42">
        <v>0.16600000000000001</v>
      </c>
      <c r="CV42">
        <v>0.183</v>
      </c>
      <c r="CW42" s="33">
        <f t="shared" si="22"/>
        <v>0.17200000000000001</v>
      </c>
      <c r="CX42" s="33">
        <f t="shared" si="23"/>
        <v>-0.15548281505728306</v>
      </c>
      <c r="CY42">
        <v>0.248</v>
      </c>
      <c r="CZ42">
        <v>0.22</v>
      </c>
      <c r="DA42">
        <v>0.23300000000000001</v>
      </c>
      <c r="DB42" s="33">
        <f t="shared" si="24"/>
        <v>0.23366666666666666</v>
      </c>
      <c r="DC42" s="33">
        <f t="shared" si="25"/>
        <v>7.6804915514592911E-2</v>
      </c>
      <c r="DD42">
        <v>0.17899999999999999</v>
      </c>
      <c r="DE42">
        <v>0.19500000000000001</v>
      </c>
      <c r="DF42">
        <v>0.18</v>
      </c>
      <c r="DG42" s="33">
        <f t="shared" si="26"/>
        <v>0.18466666666666667</v>
      </c>
      <c r="DH42" s="33">
        <f t="shared" si="27"/>
        <v>-0.25637583892617444</v>
      </c>
      <c r="DI42" s="26">
        <f>AVERAGE(CT42:DF42)</f>
        <v>0.16138375131722899</v>
      </c>
      <c r="DJ42" s="26">
        <f>STDEV(CT42:DF42)</f>
        <v>0.10459035745731078</v>
      </c>
      <c r="DL42">
        <v>0.45</v>
      </c>
      <c r="DM42">
        <v>0.49199999999999999</v>
      </c>
      <c r="DN42">
        <v>0.246</v>
      </c>
      <c r="DO42" s="33">
        <f t="shared" si="30"/>
        <v>0.39599999999999996</v>
      </c>
      <c r="DP42" s="33">
        <f t="shared" si="31"/>
        <v>0.94435351882160379</v>
      </c>
      <c r="DQ42">
        <v>0.32300000000000001</v>
      </c>
      <c r="DR42">
        <v>0.312</v>
      </c>
      <c r="DS42">
        <v>0.32100000000000001</v>
      </c>
      <c r="DT42" s="33">
        <f t="shared" si="32"/>
        <v>0.31866666666666665</v>
      </c>
      <c r="DU42" s="33">
        <f t="shared" si="33"/>
        <v>0.46850998463901683</v>
      </c>
      <c r="DV42">
        <v>0.42699999999999999</v>
      </c>
      <c r="DY42" s="33">
        <f t="shared" si="34"/>
        <v>0.42699999999999999</v>
      </c>
      <c r="DZ42" s="33">
        <f t="shared" si="35"/>
        <v>0.7194630872483222</v>
      </c>
    </row>
    <row r="43" spans="1:202" ht="16" x14ac:dyDescent="0.2">
      <c r="O43" s="34"/>
      <c r="S43" s="34"/>
      <c r="W43" s="34"/>
      <c r="X43" s="25"/>
      <c r="Y43" s="25"/>
      <c r="ED43" t="s">
        <v>80</v>
      </c>
    </row>
    <row r="44" spans="1:202" ht="16" x14ac:dyDescent="0.2">
      <c r="A44">
        <v>12</v>
      </c>
      <c r="B44">
        <v>10</v>
      </c>
      <c r="C44">
        <v>2</v>
      </c>
      <c r="D44">
        <v>50</v>
      </c>
      <c r="E44">
        <v>25</v>
      </c>
      <c r="F44">
        <v>5</v>
      </c>
      <c r="G44">
        <v>72</v>
      </c>
      <c r="H44">
        <v>72</v>
      </c>
      <c r="I44">
        <v>120</v>
      </c>
      <c r="J44">
        <f>AVERAGE(G44:I44)</f>
        <v>88</v>
      </c>
      <c r="K44">
        <f>STDEV(G44:I44)</f>
        <v>27.712812921102035</v>
      </c>
      <c r="L44">
        <v>156.69999999999999</v>
      </c>
      <c r="M44">
        <v>156</v>
      </c>
      <c r="N44">
        <v>161.9</v>
      </c>
      <c r="O44" s="34">
        <f t="shared" si="0"/>
        <v>158.20000000000002</v>
      </c>
      <c r="P44">
        <v>162.6</v>
      </c>
      <c r="Q44">
        <v>168.3</v>
      </c>
      <c r="R44">
        <v>161.4</v>
      </c>
      <c r="S44" s="34">
        <f t="shared" si="1"/>
        <v>164.1</v>
      </c>
      <c r="T44">
        <v>165.5</v>
      </c>
      <c r="U44">
        <v>161.80000000000001</v>
      </c>
      <c r="V44">
        <v>162.19999999999999</v>
      </c>
      <c r="W44" s="34">
        <f t="shared" si="2"/>
        <v>163.16666666666666</v>
      </c>
      <c r="X44" s="25">
        <f t="shared" si="4"/>
        <v>161.82222222222222</v>
      </c>
      <c r="Y44" s="25">
        <f t="shared" si="3"/>
        <v>3.8169941635329332</v>
      </c>
      <c r="AR44">
        <v>152</v>
      </c>
      <c r="AS44">
        <v>156.6</v>
      </c>
      <c r="AT44">
        <v>152.4</v>
      </c>
      <c r="AU44" s="33">
        <f t="shared" si="5"/>
        <v>153.66666666666666</v>
      </c>
      <c r="AV44" s="33">
        <f t="shared" si="6"/>
        <v>-2.8655710071639438E-2</v>
      </c>
      <c r="AW44">
        <v>155.69999999999999</v>
      </c>
      <c r="AX44">
        <v>159.19999999999999</v>
      </c>
      <c r="AY44">
        <v>159.9</v>
      </c>
      <c r="AZ44" s="33">
        <f t="shared" si="7"/>
        <v>158.26666666666665</v>
      </c>
      <c r="BA44" s="33">
        <f>(AZ44-S44)/S44</f>
        <v>-3.5547430428600507E-2</v>
      </c>
      <c r="BB44">
        <v>164.9</v>
      </c>
      <c r="BC44">
        <v>157.9</v>
      </c>
      <c r="BD44">
        <v>166.2</v>
      </c>
      <c r="BE44" s="33">
        <f t="shared" si="8"/>
        <v>163</v>
      </c>
      <c r="BF44" s="33">
        <f t="shared" si="9"/>
        <v>-1.0214504596526488E-3</v>
      </c>
      <c r="BG44" s="26">
        <f t="shared" si="82"/>
        <v>133.58993309175642</v>
      </c>
      <c r="BH44" s="26">
        <f t="shared" si="83"/>
        <v>59.452776359345577</v>
      </c>
      <c r="BI44" s="26">
        <f>(BG44-X44)/X44</f>
        <v>-0.17446484631570464</v>
      </c>
      <c r="CB44">
        <v>145.4</v>
      </c>
      <c r="CC44">
        <v>143.30000000000001</v>
      </c>
      <c r="CD44">
        <v>149.80000000000001</v>
      </c>
      <c r="CE44" s="33">
        <f t="shared" si="16"/>
        <v>146.16666666666669</v>
      </c>
      <c r="CF44" s="33">
        <f t="shared" si="17"/>
        <v>-7.6064053940160109E-2</v>
      </c>
      <c r="CG44">
        <v>144.1</v>
      </c>
      <c r="CH44">
        <v>153.80000000000001</v>
      </c>
      <c r="CI44">
        <v>157.9</v>
      </c>
      <c r="CJ44" s="33">
        <f t="shared" si="18"/>
        <v>151.93333333333331</v>
      </c>
      <c r="CK44" s="33">
        <f t="shared" si="19"/>
        <v>-7.4141783465366762E-2</v>
      </c>
      <c r="CL44">
        <v>150.1</v>
      </c>
      <c r="CM44">
        <v>150.80000000000001</v>
      </c>
      <c r="CN44">
        <v>152.19999999999999</v>
      </c>
      <c r="CO44" s="33">
        <f t="shared" si="20"/>
        <v>151.03333333333333</v>
      </c>
      <c r="CP44" s="33">
        <f t="shared" si="21"/>
        <v>-7.4361593462717021E-2</v>
      </c>
      <c r="CQ44" s="26">
        <f>AVERAGE(CB44:CN44)</f>
        <v>126.56536878173804</v>
      </c>
      <c r="CR44" s="26">
        <f>STDEV(CB44:CN44)</f>
        <v>56.352595349741897</v>
      </c>
      <c r="CS44" s="26">
        <f>(CQ44-X44)/X44</f>
        <v>-0.21787399132405769</v>
      </c>
      <c r="CT44">
        <v>137.4</v>
      </c>
      <c r="CU44">
        <v>146.69999999999999</v>
      </c>
      <c r="CV44">
        <v>144.4</v>
      </c>
      <c r="CW44" s="33">
        <f t="shared" si="22"/>
        <v>142.83333333333334</v>
      </c>
      <c r="CX44" s="33">
        <f t="shared" si="23"/>
        <v>-9.7134428992836114E-2</v>
      </c>
      <c r="CY44">
        <v>138.6</v>
      </c>
      <c r="CZ44">
        <v>143.6</v>
      </c>
      <c r="DA44">
        <v>146.80000000000001</v>
      </c>
      <c r="DB44" s="33">
        <f t="shared" si="24"/>
        <v>143</v>
      </c>
      <c r="DC44" s="33">
        <f t="shared" si="25"/>
        <v>-0.12858013406459473</v>
      </c>
      <c r="DD44">
        <v>151.4</v>
      </c>
      <c r="DE44">
        <v>147.9</v>
      </c>
      <c r="DF44">
        <v>148.4</v>
      </c>
      <c r="DG44" s="33">
        <f t="shared" si="26"/>
        <v>149.23333333333335</v>
      </c>
      <c r="DH44" s="33">
        <f t="shared" si="27"/>
        <v>-8.5393258426966143E-2</v>
      </c>
      <c r="DI44" s="26">
        <f t="shared" ref="DI44:DI45" si="84">AVERAGE(CT44:DF44)</f>
        <v>122.3698168284828</v>
      </c>
      <c r="DJ44" s="26">
        <f t="shared" ref="DJ44:DJ45" si="85">STDEV(CT44:DF44)</f>
        <v>54.493615956967567</v>
      </c>
      <c r="DK44" s="26">
        <f>(DI44-X44)/X44</f>
        <v>-0.24380091221069405</v>
      </c>
      <c r="DL44">
        <v>181.8</v>
      </c>
      <c r="DM44">
        <v>193.1</v>
      </c>
      <c r="DN44">
        <v>196</v>
      </c>
      <c r="DO44" s="33">
        <f t="shared" si="30"/>
        <v>190.29999999999998</v>
      </c>
      <c r="DP44" s="33">
        <f t="shared" si="31"/>
        <v>0.20290771175726904</v>
      </c>
      <c r="DQ44">
        <v>201.1</v>
      </c>
      <c r="DR44">
        <v>200.2</v>
      </c>
      <c r="DS44">
        <v>195.6</v>
      </c>
      <c r="DT44" s="33">
        <f t="shared" si="32"/>
        <v>198.96666666666667</v>
      </c>
      <c r="DU44" s="33">
        <f t="shared" si="33"/>
        <v>0.21247206987609188</v>
      </c>
      <c r="DV44">
        <v>147.5</v>
      </c>
      <c r="DW44">
        <v>136.5</v>
      </c>
      <c r="DX44">
        <v>140.1</v>
      </c>
      <c r="DY44" s="33">
        <f t="shared" si="34"/>
        <v>141.36666666666667</v>
      </c>
      <c r="DZ44" s="33">
        <f t="shared" si="35"/>
        <v>-0.13360572012257396</v>
      </c>
      <c r="EA44" s="26">
        <f>AVERAGE(DL44:DX44)</f>
        <v>152.42938818833076</v>
      </c>
      <c r="EB44" s="26">
        <f>STDEV(DL44:DX44)</f>
        <v>71.474087248030912</v>
      </c>
      <c r="EC44" s="26">
        <f>(EA44-X44)/X44</f>
        <v>-5.8044154287986233E-2</v>
      </c>
      <c r="ED44">
        <v>218.7</v>
      </c>
      <c r="EE44">
        <v>218.5</v>
      </c>
      <c r="EF44">
        <v>217.5</v>
      </c>
      <c r="EG44" s="33">
        <f t="shared" si="36"/>
        <v>218.23333333333335</v>
      </c>
      <c r="EH44" s="33">
        <f t="shared" si="37"/>
        <v>0.37947745469869359</v>
      </c>
      <c r="EI44">
        <v>184.3</v>
      </c>
      <c r="EJ44">
        <v>190.2</v>
      </c>
      <c r="EK44">
        <v>190.6</v>
      </c>
      <c r="EL44" s="33">
        <f t="shared" si="38"/>
        <v>188.36666666666667</v>
      </c>
      <c r="EM44" s="33">
        <f t="shared" si="39"/>
        <v>0.14787731058297796</v>
      </c>
      <c r="EN44">
        <v>232.5</v>
      </c>
      <c r="EO44">
        <v>230.2</v>
      </c>
      <c r="EP44">
        <v>244.1</v>
      </c>
      <c r="EQ44" s="33">
        <f t="shared" si="40"/>
        <v>235.6</v>
      </c>
      <c r="ER44" s="33">
        <f t="shared" si="41"/>
        <v>0.44392236976506644</v>
      </c>
      <c r="ES44" s="26">
        <f xml:space="preserve"> AVERAGE(ED44:EP44)</f>
        <v>179.51748882809858</v>
      </c>
      <c r="ET44" s="26">
        <f>STDEV(ED44:EP44)</f>
        <v>81.723752372867864</v>
      </c>
      <c r="EU44" s="26">
        <f xml:space="preserve"> (ES44-X44)/X44</f>
        <v>0.10935004082181214</v>
      </c>
    </row>
    <row r="45" spans="1:202" ht="16" x14ac:dyDescent="0.2">
      <c r="L45">
        <v>0.23499999999999999</v>
      </c>
      <c r="M45">
        <v>0.25</v>
      </c>
      <c r="N45">
        <v>0.22900000000000001</v>
      </c>
      <c r="O45" s="34">
        <f t="shared" si="0"/>
        <v>0.23799999999999999</v>
      </c>
      <c r="P45">
        <v>0.253</v>
      </c>
      <c r="Q45">
        <v>0.189</v>
      </c>
      <c r="R45">
        <v>0.255</v>
      </c>
      <c r="S45" s="34">
        <f t="shared" si="1"/>
        <v>0.23233333333333336</v>
      </c>
      <c r="T45">
        <v>0.22500000000000001</v>
      </c>
      <c r="U45">
        <v>0.252</v>
      </c>
      <c r="V45">
        <v>0.23499999999999999</v>
      </c>
      <c r="W45" s="34">
        <f t="shared" si="2"/>
        <v>0.23733333333333331</v>
      </c>
      <c r="X45" s="25">
        <f t="shared" si="4"/>
        <v>0.23588888888888893</v>
      </c>
      <c r="Y45" s="25">
        <f t="shared" si="3"/>
        <v>2.0865308795009748E-2</v>
      </c>
      <c r="AR45">
        <v>0.25800000000000001</v>
      </c>
      <c r="AS45">
        <v>0.23100000000000001</v>
      </c>
      <c r="AT45">
        <v>0.26600000000000001</v>
      </c>
      <c r="AU45" s="33">
        <f t="shared" si="5"/>
        <v>0.25166666666666665</v>
      </c>
      <c r="AV45" s="33">
        <f t="shared" si="6"/>
        <v>5.7422969187675046E-2</v>
      </c>
      <c r="AW45">
        <v>0.26</v>
      </c>
      <c r="AX45">
        <v>0.246</v>
      </c>
      <c r="AY45">
        <v>0.27100000000000002</v>
      </c>
      <c r="AZ45" s="33">
        <f t="shared" si="7"/>
        <v>0.25900000000000001</v>
      </c>
      <c r="BA45" s="33">
        <f>(AZ45-S45)/S45</f>
        <v>0.11477761836441883</v>
      </c>
      <c r="BB45">
        <v>0.19700000000000001</v>
      </c>
      <c r="BC45">
        <v>0.245</v>
      </c>
      <c r="BD45">
        <v>0.23599999999999999</v>
      </c>
      <c r="BE45" s="33">
        <f t="shared" si="8"/>
        <v>0.22599999999999998</v>
      </c>
      <c r="BF45" s="33">
        <f t="shared" si="9"/>
        <v>-4.7752808988764051E-2</v>
      </c>
      <c r="BG45" s="26">
        <f t="shared" si="82"/>
        <v>0.22252825032452003</v>
      </c>
      <c r="BH45" s="26">
        <f t="shared" si="83"/>
        <v>6.4492713849736955E-2</v>
      </c>
      <c r="CB45">
        <v>0.21199999999999999</v>
      </c>
      <c r="CC45">
        <v>0.222</v>
      </c>
      <c r="CD45">
        <v>0.182</v>
      </c>
      <c r="CE45" s="33">
        <f t="shared" si="16"/>
        <v>0.20533333333333334</v>
      </c>
      <c r="CF45" s="33">
        <f t="shared" si="17"/>
        <v>-0.13725490196078424</v>
      </c>
      <c r="CG45">
        <v>0.23100000000000001</v>
      </c>
      <c r="CH45">
        <v>0.20300000000000001</v>
      </c>
      <c r="CI45">
        <v>0.19800000000000001</v>
      </c>
      <c r="CJ45" s="33">
        <f t="shared" si="18"/>
        <v>0.2106666666666667</v>
      </c>
      <c r="CK45" s="33">
        <f t="shared" si="19"/>
        <v>-9.3256814921090378E-2</v>
      </c>
      <c r="CL45">
        <v>0.218</v>
      </c>
      <c r="CM45">
        <v>0.20599999999999999</v>
      </c>
      <c r="CN45">
        <v>0.22600000000000001</v>
      </c>
      <c r="CO45" s="33">
        <f t="shared" si="20"/>
        <v>0.21666666666666667</v>
      </c>
      <c r="CP45" s="33">
        <f t="shared" si="21"/>
        <v>-8.7078651685393152E-2</v>
      </c>
      <c r="CQ45" s="26">
        <f>AVERAGE(CB45:CN45)</f>
        <v>0.16026832947062503</v>
      </c>
      <c r="CR45" s="26">
        <f>STDEV(CB45:CN45)</f>
        <v>0.12326217899824699</v>
      </c>
      <c r="CT45">
        <v>0.27300000000000002</v>
      </c>
      <c r="CU45">
        <v>0.23699999999999999</v>
      </c>
      <c r="CV45">
        <v>0.251</v>
      </c>
      <c r="CW45" s="33">
        <f t="shared" si="22"/>
        <v>0.25366666666666665</v>
      </c>
      <c r="CX45" s="33">
        <f t="shared" si="23"/>
        <v>6.5826330532212873E-2</v>
      </c>
      <c r="CY45">
        <v>0.26600000000000001</v>
      </c>
      <c r="CZ45">
        <v>0.23699999999999999</v>
      </c>
      <c r="DA45">
        <v>0.219</v>
      </c>
      <c r="DB45" s="33">
        <f t="shared" si="24"/>
        <v>0.24066666666666667</v>
      </c>
      <c r="DC45" s="33">
        <f t="shared" si="25"/>
        <v>3.5868005738880784E-2</v>
      </c>
      <c r="DD45">
        <v>0.17399999999999999</v>
      </c>
      <c r="DE45">
        <v>0.22600000000000001</v>
      </c>
      <c r="DF45">
        <v>0.23100000000000001</v>
      </c>
      <c r="DG45" s="33">
        <f t="shared" si="26"/>
        <v>0.21033333333333334</v>
      </c>
      <c r="DH45" s="33">
        <f t="shared" si="27"/>
        <v>-0.1137640449438201</v>
      </c>
      <c r="DI45" s="26">
        <f t="shared" si="84"/>
        <v>0.20846366689264823</v>
      </c>
      <c r="DJ45" s="26">
        <f t="shared" si="85"/>
        <v>7.4298124955572142E-2</v>
      </c>
      <c r="DL45">
        <v>0.32600000000000001</v>
      </c>
      <c r="DM45">
        <v>0.313</v>
      </c>
      <c r="DN45">
        <v>0.30099999999999999</v>
      </c>
      <c r="DO45" s="33">
        <f t="shared" si="30"/>
        <v>0.3133333333333333</v>
      </c>
      <c r="DP45" s="33">
        <f t="shared" si="31"/>
        <v>0.31652661064425763</v>
      </c>
      <c r="DQ45">
        <v>0.34</v>
      </c>
      <c r="DR45">
        <v>0.34200000000000003</v>
      </c>
      <c r="DS45">
        <v>0.40200000000000002</v>
      </c>
      <c r="DT45" s="33">
        <f t="shared" si="32"/>
        <v>0.36133333333333334</v>
      </c>
      <c r="DU45" s="33">
        <f t="shared" si="33"/>
        <v>0.55523672883787645</v>
      </c>
      <c r="DV45">
        <v>0.27600000000000002</v>
      </c>
      <c r="DW45">
        <v>0.19600000000000001</v>
      </c>
      <c r="DX45">
        <v>0.28699999999999998</v>
      </c>
      <c r="DY45" s="33">
        <f t="shared" si="34"/>
        <v>0.253</v>
      </c>
      <c r="DZ45" s="33">
        <f t="shared" si="35"/>
        <v>6.6011235955056285E-2</v>
      </c>
      <c r="EA45" s="26">
        <f>AVERAGE(DL45:DX45)</f>
        <v>0.33303307739606158</v>
      </c>
      <c r="EB45" s="26">
        <f>STDEV(DL45:DX45)</f>
        <v>8.2334722086886275E-2</v>
      </c>
      <c r="ED45">
        <v>0.29199999999999998</v>
      </c>
      <c r="EE45">
        <v>0.312</v>
      </c>
      <c r="EF45">
        <v>0.30599999999999999</v>
      </c>
      <c r="EG45" s="33">
        <f t="shared" si="36"/>
        <v>0.30333333333333329</v>
      </c>
      <c r="EH45" s="33">
        <f t="shared" si="37"/>
        <v>0.27450980392156848</v>
      </c>
      <c r="EI45">
        <v>0.26200000000000001</v>
      </c>
      <c r="EJ45">
        <v>0.27900000000000003</v>
      </c>
      <c r="EK45">
        <v>0.29699999999999999</v>
      </c>
      <c r="EL45" s="33">
        <f t="shared" si="38"/>
        <v>0.27933333333333338</v>
      </c>
      <c r="EM45" s="33">
        <f t="shared" si="39"/>
        <v>0.20229555236728841</v>
      </c>
      <c r="EN45">
        <v>0.308</v>
      </c>
      <c r="EO45">
        <v>0.31</v>
      </c>
      <c r="EP45">
        <v>0.28699999999999998</v>
      </c>
      <c r="EQ45" s="33">
        <f t="shared" si="40"/>
        <v>0.30166666666666669</v>
      </c>
      <c r="ER45" s="33">
        <f t="shared" si="41"/>
        <v>0.27106741573033732</v>
      </c>
    </row>
    <row r="46" spans="1:202" ht="16" x14ac:dyDescent="0.2">
      <c r="O46" s="34"/>
      <c r="S46" s="34"/>
      <c r="W46" s="34"/>
      <c r="X46" s="25"/>
      <c r="Y46" s="25"/>
    </row>
    <row r="47" spans="1:202" ht="16" x14ac:dyDescent="0.2">
      <c r="A47">
        <v>13</v>
      </c>
      <c r="B47">
        <v>10</v>
      </c>
      <c r="C47">
        <v>50</v>
      </c>
      <c r="D47">
        <v>10</v>
      </c>
      <c r="E47">
        <v>0.2</v>
      </c>
      <c r="F47">
        <v>0</v>
      </c>
      <c r="G47">
        <v>12</v>
      </c>
      <c r="H47">
        <v>9</v>
      </c>
      <c r="I47">
        <v>12</v>
      </c>
      <c r="J47">
        <f>AVERAGE(G47:I47)</f>
        <v>11</v>
      </c>
      <c r="K47">
        <f>STDEV(G47:I47)</f>
        <v>1.7320508075688772</v>
      </c>
      <c r="L47">
        <v>82.4</v>
      </c>
      <c r="M47">
        <v>84</v>
      </c>
      <c r="N47">
        <v>80.900000000000006</v>
      </c>
      <c r="O47" s="34">
        <f t="shared" si="0"/>
        <v>82.433333333333337</v>
      </c>
      <c r="P47">
        <v>83.1</v>
      </c>
      <c r="Q47">
        <v>80.400000000000006</v>
      </c>
      <c r="R47">
        <v>81.599999999999994</v>
      </c>
      <c r="S47" s="34">
        <f t="shared" si="1"/>
        <v>81.7</v>
      </c>
      <c r="T47">
        <v>78.8</v>
      </c>
      <c r="U47">
        <v>82.7</v>
      </c>
      <c r="V47">
        <v>79.8</v>
      </c>
      <c r="W47" s="34">
        <f t="shared" si="2"/>
        <v>80.433333333333337</v>
      </c>
      <c r="X47" s="25">
        <f t="shared" si="4"/>
        <v>81.522222222222211</v>
      </c>
      <c r="Y47" s="25">
        <f t="shared" si="3"/>
        <v>1.6887700981615126</v>
      </c>
      <c r="Z47">
        <v>83.8</v>
      </c>
      <c r="AA47">
        <v>82.6</v>
      </c>
      <c r="AB47">
        <v>82.3</v>
      </c>
      <c r="AC47" s="33">
        <f t="shared" si="42"/>
        <v>82.899999999999991</v>
      </c>
      <c r="AD47" s="33">
        <f t="shared" si="43"/>
        <v>5.6611403154062396E-3</v>
      </c>
      <c r="AE47">
        <v>83.7</v>
      </c>
      <c r="AF47">
        <v>84.2</v>
      </c>
      <c r="AG47">
        <v>84.4</v>
      </c>
      <c r="AH47" s="33">
        <f t="shared" si="44"/>
        <v>84.100000000000009</v>
      </c>
      <c r="AI47" s="33">
        <f t="shared" si="45"/>
        <v>2.9375764993880119E-2</v>
      </c>
      <c r="AJ47">
        <v>84.8</v>
      </c>
      <c r="AK47">
        <v>86.5</v>
      </c>
      <c r="AL47">
        <v>85</v>
      </c>
      <c r="AM47" s="33">
        <f t="shared" si="46"/>
        <v>85.433333333333337</v>
      </c>
      <c r="AN47" s="33">
        <f t="shared" si="47"/>
        <v>5.6775797762121792E-2</v>
      </c>
      <c r="AO47" s="26">
        <f t="shared" si="80"/>
        <v>71.102695146562255</v>
      </c>
      <c r="AP47" s="26">
        <f t="shared" si="81"/>
        <v>31.567359926327278</v>
      </c>
      <c r="AQ47" s="26">
        <f t="shared" ref="AQ47" si="86" xml:space="preserve"> (AO47-X47)/X47</f>
        <v>-0.12781210805634405</v>
      </c>
      <c r="AR47">
        <v>81.099999999999994</v>
      </c>
      <c r="AS47">
        <v>86.5</v>
      </c>
      <c r="AT47">
        <v>85.3</v>
      </c>
      <c r="AU47" s="33">
        <f t="shared" si="5"/>
        <v>84.3</v>
      </c>
      <c r="AV47" s="33">
        <f t="shared" si="6"/>
        <v>2.2644561261625475E-2</v>
      </c>
      <c r="AW47">
        <v>84.1</v>
      </c>
      <c r="AX47">
        <v>86.6</v>
      </c>
      <c r="AY47">
        <v>84.8</v>
      </c>
      <c r="AZ47" s="33">
        <f t="shared" si="7"/>
        <v>85.166666666666671</v>
      </c>
      <c r="BA47" s="33">
        <f>(AZ47-S47)/S47</f>
        <v>4.2431660546715648E-2</v>
      </c>
      <c r="BB47">
        <v>83.3</v>
      </c>
      <c r="BC47">
        <v>86.5</v>
      </c>
      <c r="BD47">
        <v>84.1</v>
      </c>
      <c r="BE47" s="33">
        <f t="shared" si="8"/>
        <v>84.63333333333334</v>
      </c>
      <c r="BF47" s="33">
        <f t="shared" si="9"/>
        <v>5.2217157065893111E-2</v>
      </c>
      <c r="BG47" s="26">
        <f t="shared" ref="BG47:BG60" si="87">AVERAGE(AR47:BD47)</f>
        <v>71.679364837574994</v>
      </c>
      <c r="BH47" s="26">
        <f t="shared" ref="BH47:BH60" si="88">STDEV(AR47:BD47)</f>
        <v>31.832446704838617</v>
      </c>
      <c r="BI47" s="26">
        <f t="shared" ref="BI47" si="89">(BG47-X47)/X47</f>
        <v>-0.12073833509857568</v>
      </c>
      <c r="BJ47">
        <v>84.8</v>
      </c>
      <c r="BK47">
        <v>86.7</v>
      </c>
      <c r="BL47">
        <v>85.8</v>
      </c>
      <c r="BM47" s="33">
        <f t="shared" si="10"/>
        <v>85.766666666666666</v>
      </c>
      <c r="BN47" s="33">
        <f t="shared" si="11"/>
        <v>4.0436716538617003E-2</v>
      </c>
      <c r="BO47">
        <v>86.1</v>
      </c>
      <c r="BP47">
        <v>86.2</v>
      </c>
      <c r="BQ47">
        <v>84.8</v>
      </c>
      <c r="BR47" s="33">
        <f t="shared" si="12"/>
        <v>85.7</v>
      </c>
      <c r="BS47" s="33">
        <f t="shared" si="13"/>
        <v>4.8959608323133411E-2</v>
      </c>
      <c r="BT47">
        <v>86.1</v>
      </c>
      <c r="BU47">
        <v>83.7</v>
      </c>
      <c r="BV47">
        <v>88.2</v>
      </c>
      <c r="BW47" s="33">
        <f t="shared" si="14"/>
        <v>86</v>
      </c>
      <c r="BX47" s="33">
        <f t="shared" si="15"/>
        <v>6.9208454206382053E-2</v>
      </c>
      <c r="BY47" s="26">
        <f t="shared" ref="BY47:BY54" si="90">AVERAGE(BJ47:BV47)</f>
        <v>72.612004845502199</v>
      </c>
      <c r="BZ47" s="26">
        <f t="shared" ref="BZ47:BZ54" si="91">STDEV(BJ47:BV47)</f>
        <v>32.223532968159006</v>
      </c>
      <c r="CA47" s="26">
        <f>(BY47-X47)/X47</f>
        <v>-0.10929801879580227</v>
      </c>
      <c r="CB47">
        <v>116.1</v>
      </c>
      <c r="CC47">
        <v>119.1</v>
      </c>
      <c r="CD47">
        <v>125.3</v>
      </c>
      <c r="CE47" s="33">
        <f t="shared" si="16"/>
        <v>120.16666666666667</v>
      </c>
      <c r="CF47" s="33">
        <f t="shared" si="17"/>
        <v>0.45774363121714517</v>
      </c>
      <c r="CG47">
        <v>90.4</v>
      </c>
      <c r="CH47">
        <v>89.4</v>
      </c>
      <c r="CI47">
        <v>88.8</v>
      </c>
      <c r="CJ47" s="33">
        <f t="shared" si="18"/>
        <v>89.533333333333346</v>
      </c>
      <c r="CK47" s="33">
        <f t="shared" si="19"/>
        <v>9.5879232966136388E-2</v>
      </c>
      <c r="CL47">
        <v>132</v>
      </c>
      <c r="CM47">
        <v>134.80000000000001</v>
      </c>
      <c r="CN47">
        <v>139.69999999999999</v>
      </c>
      <c r="CO47" s="33">
        <f t="shared" si="20"/>
        <v>135.5</v>
      </c>
      <c r="CP47" s="33">
        <f t="shared" si="21"/>
        <v>0.68462494819726472</v>
      </c>
      <c r="CQ47" s="26">
        <f>AVERAGE(CB47:CN47)</f>
        <v>95.834894066475641</v>
      </c>
      <c r="CR47" s="26">
        <f>STDEV(CB47:CN47)</f>
        <v>46.174861764899468</v>
      </c>
      <c r="CS47" s="26">
        <f>(CQ47-X47)/X47</f>
        <v>0.17556773422145411</v>
      </c>
    </row>
    <row r="48" spans="1:202" ht="16" x14ac:dyDescent="0.2">
      <c r="L48">
        <v>0.113</v>
      </c>
      <c r="M48">
        <v>0.128</v>
      </c>
      <c r="N48">
        <v>0.16200000000000001</v>
      </c>
      <c r="O48" s="34">
        <f t="shared" si="0"/>
        <v>0.13433333333333333</v>
      </c>
      <c r="P48">
        <v>1.9E-2</v>
      </c>
      <c r="Q48">
        <v>0.107</v>
      </c>
      <c r="R48">
        <v>8.6999999999999994E-2</v>
      </c>
      <c r="S48" s="34">
        <f t="shared" si="1"/>
        <v>7.0999999999999994E-2</v>
      </c>
      <c r="T48">
        <v>0.14599999999999999</v>
      </c>
      <c r="U48">
        <v>5.1999999999999998E-2</v>
      </c>
      <c r="V48">
        <v>0.129</v>
      </c>
      <c r="W48" s="34">
        <f t="shared" si="2"/>
        <v>0.10899999999999999</v>
      </c>
      <c r="X48" s="25">
        <f t="shared" si="4"/>
        <v>0.10477777777777779</v>
      </c>
      <c r="Y48" s="25">
        <f t="shared" si="3"/>
        <v>4.5595443242109686E-2</v>
      </c>
      <c r="Z48">
        <v>9.6000000000000002E-2</v>
      </c>
      <c r="AA48">
        <v>8.2000000000000003E-2</v>
      </c>
      <c r="AB48">
        <v>0.12</v>
      </c>
      <c r="AC48" s="33">
        <f t="shared" si="42"/>
        <v>9.9333333333333329E-2</v>
      </c>
      <c r="AD48" s="33">
        <f t="shared" si="43"/>
        <v>-0.26054590570719605</v>
      </c>
      <c r="AE48">
        <v>4.3999999999999997E-2</v>
      </c>
      <c r="AF48">
        <v>2.8000000000000001E-2</v>
      </c>
      <c r="AG48">
        <v>0.10199999999999999</v>
      </c>
      <c r="AH48" s="33">
        <f t="shared" si="44"/>
        <v>5.7999999999999996E-2</v>
      </c>
      <c r="AI48" s="33">
        <f t="shared" si="45"/>
        <v>-0.18309859154929575</v>
      </c>
      <c r="AJ48">
        <v>7.9000000000000001E-2</v>
      </c>
      <c r="AK48">
        <v>0.06</v>
      </c>
      <c r="AL48">
        <v>2.4E-2</v>
      </c>
      <c r="AM48" s="33">
        <f t="shared" si="46"/>
        <v>5.4333333333333338E-2</v>
      </c>
      <c r="AN48" s="33">
        <f t="shared" si="47"/>
        <v>-0.77981651376146788</v>
      </c>
      <c r="AO48" s="26">
        <f t="shared" si="80"/>
        <v>2.6822218159757043E-2</v>
      </c>
      <c r="AP48" s="26">
        <f t="shared" si="81"/>
        <v>0.11516971762291553</v>
      </c>
      <c r="AR48">
        <v>0.113</v>
      </c>
      <c r="AS48">
        <v>0.03</v>
      </c>
      <c r="AT48">
        <v>5.8999999999999997E-2</v>
      </c>
      <c r="AU48" s="33">
        <f t="shared" si="5"/>
        <v>6.7333333333333342E-2</v>
      </c>
      <c r="AV48" s="33">
        <f t="shared" si="6"/>
        <v>-0.49875930521091805</v>
      </c>
      <c r="AW48">
        <v>3.5000000000000003E-2</v>
      </c>
      <c r="AX48">
        <v>4.3999999999999997E-2</v>
      </c>
      <c r="AY48">
        <v>6.2E-2</v>
      </c>
      <c r="AZ48" s="33">
        <f t="shared" si="7"/>
        <v>4.7000000000000007E-2</v>
      </c>
      <c r="BA48" s="33">
        <f>(AZ48-S48)/S48</f>
        <v>-0.33802816901408433</v>
      </c>
      <c r="BB48">
        <v>0.10299999999999999</v>
      </c>
      <c r="BC48">
        <v>0</v>
      </c>
      <c r="BD48">
        <v>0.122</v>
      </c>
      <c r="BE48" s="33">
        <f t="shared" si="8"/>
        <v>7.4999999999999997E-2</v>
      </c>
      <c r="BF48" s="33">
        <f t="shared" si="9"/>
        <v>-0.31192660550458712</v>
      </c>
      <c r="BG48" s="26">
        <f t="shared" si="87"/>
        <v>-1.1881087760897618E-2</v>
      </c>
      <c r="BH48" s="26">
        <f t="shared" si="88"/>
        <v>0.18654302054224689</v>
      </c>
      <c r="BJ48">
        <v>8.8999999999999996E-2</v>
      </c>
      <c r="BK48">
        <v>9.2999999999999999E-2</v>
      </c>
      <c r="BL48">
        <v>0.09</v>
      </c>
      <c r="BM48" s="33">
        <f t="shared" si="10"/>
        <v>9.0666666666666673E-2</v>
      </c>
      <c r="BN48" s="33">
        <f t="shared" si="11"/>
        <v>-0.32506203473945405</v>
      </c>
      <c r="BO48">
        <v>0.10299999999999999</v>
      </c>
      <c r="BP48">
        <v>6.8000000000000005E-2</v>
      </c>
      <c r="BQ48">
        <v>0.122</v>
      </c>
      <c r="BR48" s="33">
        <f t="shared" si="12"/>
        <v>9.7666666666666666E-2</v>
      </c>
      <c r="BS48" s="33">
        <f t="shared" si="13"/>
        <v>0.37558685446009399</v>
      </c>
      <c r="BT48">
        <v>7.1999999999999995E-2</v>
      </c>
      <c r="BU48">
        <v>9.4E-2</v>
      </c>
      <c r="BV48">
        <v>9.0999999999999998E-2</v>
      </c>
      <c r="BW48" s="33">
        <f t="shared" si="14"/>
        <v>8.5666666666666669E-2</v>
      </c>
      <c r="BX48" s="33">
        <f t="shared" si="15"/>
        <v>-0.21406727828746167</v>
      </c>
      <c r="BY48" s="26">
        <f t="shared" si="90"/>
        <v>8.1604473311844089E-2</v>
      </c>
      <c r="BZ48" s="26">
        <f t="shared" si="91"/>
        <v>0.1457758733626896</v>
      </c>
      <c r="CB48">
        <v>0.251</v>
      </c>
      <c r="CC48">
        <v>0.249</v>
      </c>
      <c r="CD48">
        <v>0.254</v>
      </c>
      <c r="CE48" s="33">
        <f t="shared" si="16"/>
        <v>0.25133333333333335</v>
      </c>
      <c r="CF48" s="33">
        <f t="shared" si="17"/>
        <v>0.87096774193548399</v>
      </c>
      <c r="CG48">
        <v>7.5999999999999998E-2</v>
      </c>
      <c r="CH48">
        <v>0.16400000000000001</v>
      </c>
      <c r="CI48">
        <v>0.108</v>
      </c>
      <c r="CJ48" s="33">
        <f t="shared" si="18"/>
        <v>0.11599999999999999</v>
      </c>
      <c r="CK48" s="33">
        <f t="shared" si="19"/>
        <v>0.63380281690140849</v>
      </c>
      <c r="CL48">
        <v>0.26100000000000001</v>
      </c>
      <c r="CM48">
        <v>0.22900000000000001</v>
      </c>
      <c r="CN48">
        <v>0.23899999999999999</v>
      </c>
      <c r="CO48" s="33">
        <f t="shared" si="20"/>
        <v>0.24299999999999999</v>
      </c>
      <c r="CP48" s="33">
        <f t="shared" si="21"/>
        <v>1.2293577981651378</v>
      </c>
      <c r="CQ48" s="26">
        <f>AVERAGE(CB48:CN48)</f>
        <v>0.28485414555155586</v>
      </c>
      <c r="CR48" s="26">
        <f>STDEV(CB48:CN48)</f>
        <v>0.22241248607711039</v>
      </c>
    </row>
    <row r="49" spans="1:204" ht="16" x14ac:dyDescent="0.2">
      <c r="O49" s="34"/>
      <c r="S49" s="34"/>
      <c r="W49" s="34"/>
      <c r="X49" s="25"/>
      <c r="Y49" s="25"/>
    </row>
    <row r="50" spans="1:204" ht="16" x14ac:dyDescent="0.2">
      <c r="A50">
        <v>14</v>
      </c>
      <c r="B50">
        <v>10</v>
      </c>
      <c r="C50">
        <v>50</v>
      </c>
      <c r="D50">
        <v>10</v>
      </c>
      <c r="E50">
        <v>0.2</v>
      </c>
      <c r="F50">
        <v>0.04</v>
      </c>
      <c r="G50">
        <v>48</v>
      </c>
      <c r="H50">
        <v>48</v>
      </c>
      <c r="I50">
        <v>48</v>
      </c>
      <c r="J50">
        <f>AVERAGE(G50:I50)</f>
        <v>48</v>
      </c>
      <c r="K50">
        <f>STDEV(G50:I50)</f>
        <v>0</v>
      </c>
      <c r="L50">
        <v>81.099999999999994</v>
      </c>
      <c r="M50">
        <v>79.900000000000006</v>
      </c>
      <c r="N50">
        <v>78.900000000000006</v>
      </c>
      <c r="O50" s="34">
        <f t="shared" si="0"/>
        <v>79.966666666666669</v>
      </c>
      <c r="P50">
        <v>78.400000000000006</v>
      </c>
      <c r="Q50">
        <v>76</v>
      </c>
      <c r="R50">
        <v>81.8</v>
      </c>
      <c r="S50" s="34">
        <f t="shared" si="1"/>
        <v>78.733333333333334</v>
      </c>
      <c r="T50">
        <v>81</v>
      </c>
      <c r="U50">
        <v>82.8</v>
      </c>
      <c r="V50">
        <v>78.900000000000006</v>
      </c>
      <c r="W50" s="34">
        <f t="shared" si="2"/>
        <v>80.900000000000006</v>
      </c>
      <c r="X50" s="25">
        <f t="shared" si="4"/>
        <v>79.86666666666666</v>
      </c>
      <c r="Y50" s="25">
        <f t="shared" si="3"/>
        <v>2.065187642806336</v>
      </c>
      <c r="AR50">
        <v>80.599999999999994</v>
      </c>
      <c r="AS50">
        <v>78.400000000000006</v>
      </c>
      <c r="AT50">
        <v>87</v>
      </c>
      <c r="AU50" s="33">
        <f t="shared" si="5"/>
        <v>82</v>
      </c>
      <c r="AV50" s="33">
        <f t="shared" si="6"/>
        <v>2.5427261358899517E-2</v>
      </c>
      <c r="AW50">
        <v>83.4</v>
      </c>
      <c r="AX50">
        <v>85.2</v>
      </c>
      <c r="AY50">
        <v>81.599999999999994</v>
      </c>
      <c r="AZ50" s="33">
        <f t="shared" si="7"/>
        <v>83.4</v>
      </c>
      <c r="BA50" s="33">
        <f>(AZ50-S50)/S50</f>
        <v>5.9271803556308275E-2</v>
      </c>
      <c r="BB50">
        <v>83.4</v>
      </c>
      <c r="BC50">
        <v>83.2</v>
      </c>
      <c r="BD50">
        <v>81.5</v>
      </c>
      <c r="BE50" s="33">
        <f t="shared" si="8"/>
        <v>82.7</v>
      </c>
      <c r="BF50" s="33">
        <f t="shared" si="9"/>
        <v>2.2249690976514178E-2</v>
      </c>
      <c r="BG50" s="26">
        <f t="shared" si="87"/>
        <v>69.98343838960885</v>
      </c>
      <c r="BH50" s="26">
        <f t="shared" si="88"/>
        <v>31.111135097788285</v>
      </c>
      <c r="BI50" s="26">
        <f t="shared" ref="BI50" si="92">(BG50-X50)/X50</f>
        <v>-0.12374659779287743</v>
      </c>
      <c r="CB50">
        <v>92.4</v>
      </c>
      <c r="CC50">
        <v>91</v>
      </c>
      <c r="CD50">
        <v>89.8</v>
      </c>
      <c r="CE50" s="33">
        <f t="shared" si="16"/>
        <v>91.066666666666663</v>
      </c>
      <c r="CF50" s="33">
        <f t="shared" si="17"/>
        <v>0.13880783659858267</v>
      </c>
      <c r="CG50">
        <v>92.5</v>
      </c>
      <c r="CH50">
        <v>92.4</v>
      </c>
      <c r="CI50">
        <v>83.9</v>
      </c>
      <c r="CJ50" s="33">
        <f t="shared" si="18"/>
        <v>89.600000000000009</v>
      </c>
      <c r="CK50" s="33">
        <f t="shared" si="19"/>
        <v>0.1380186282811178</v>
      </c>
      <c r="CL50">
        <v>102.5</v>
      </c>
      <c r="CM50">
        <v>100.7</v>
      </c>
      <c r="CN50">
        <v>105</v>
      </c>
      <c r="CO50" s="33">
        <f t="shared" si="20"/>
        <v>102.73333333333333</v>
      </c>
      <c r="CP50" s="33">
        <f t="shared" si="21"/>
        <v>0.26988051091882975</v>
      </c>
      <c r="CQ50" s="26">
        <f>AVERAGE(CB50:CN50)</f>
        <v>79.318730240888186</v>
      </c>
      <c r="CR50" s="26">
        <f>STDEV(CB50:CN50)</f>
        <v>35.613788906343061</v>
      </c>
      <c r="CS50" s="26">
        <f>(CQ50-X50)/X50</f>
        <v>-6.8606397217672015E-3</v>
      </c>
      <c r="CT50">
        <v>88.1</v>
      </c>
      <c r="CU50">
        <v>93.8</v>
      </c>
      <c r="CV50">
        <v>93.7</v>
      </c>
      <c r="CW50" s="33">
        <f t="shared" si="22"/>
        <v>91.86666666666666</v>
      </c>
      <c r="CX50" s="33">
        <f t="shared" si="23"/>
        <v>0.14881200500208408</v>
      </c>
      <c r="CY50">
        <v>89</v>
      </c>
      <c r="CZ50">
        <v>84</v>
      </c>
      <c r="DA50">
        <v>89.9</v>
      </c>
      <c r="DB50" s="33">
        <f t="shared" si="24"/>
        <v>87.633333333333326</v>
      </c>
      <c r="DC50" s="33">
        <f t="shared" si="25"/>
        <v>0.11303979678238769</v>
      </c>
      <c r="DD50">
        <v>90.5</v>
      </c>
      <c r="DE50">
        <v>91</v>
      </c>
      <c r="DF50">
        <v>97.5</v>
      </c>
      <c r="DG50" s="33">
        <f t="shared" si="26"/>
        <v>93</v>
      </c>
      <c r="DH50" s="33">
        <f t="shared" si="27"/>
        <v>0.14956736711990104</v>
      </c>
      <c r="DI50" s="26">
        <f>AVERAGE(CT50:DF50)</f>
        <v>76.712450138598797</v>
      </c>
      <c r="DJ50" s="26">
        <f>STDEV(CT50:DF50)</f>
        <v>34.147926239003326</v>
      </c>
      <c r="DK50" s="26">
        <f>(DI50-X50)/X50</f>
        <v>-3.9493529149430676E-2</v>
      </c>
      <c r="DL50">
        <v>177</v>
      </c>
      <c r="DM50">
        <v>160.9</v>
      </c>
      <c r="DN50">
        <v>161.80000000000001</v>
      </c>
      <c r="DO50" s="33">
        <f t="shared" si="30"/>
        <v>166.56666666666666</v>
      </c>
      <c r="DP50" s="33">
        <f t="shared" si="31"/>
        <v>1.0829512296790329</v>
      </c>
      <c r="DQ50">
        <v>165.7</v>
      </c>
      <c r="DR50">
        <v>155.69999999999999</v>
      </c>
      <c r="DS50">
        <v>158.30000000000001</v>
      </c>
      <c r="DT50" s="33">
        <f t="shared" si="32"/>
        <v>159.9</v>
      </c>
      <c r="DU50" s="33">
        <f t="shared" si="33"/>
        <v>1.0309060118543607</v>
      </c>
      <c r="DV50">
        <v>169.7</v>
      </c>
      <c r="DW50">
        <v>139</v>
      </c>
      <c r="DX50">
        <v>202.6</v>
      </c>
      <c r="DY50" s="33">
        <f t="shared" si="34"/>
        <v>170.43333333333331</v>
      </c>
      <c r="DZ50" s="33">
        <f t="shared" si="35"/>
        <v>1.1067161104243919</v>
      </c>
      <c r="EA50" s="26">
        <f>AVERAGE(DL50:DX50)</f>
        <v>139.94465568524615</v>
      </c>
      <c r="EB50" s="26">
        <f>STDEV(DL50:DX50)</f>
        <v>63.269847664460421</v>
      </c>
      <c r="EC50" s="26">
        <f>(EA50-X50)/X50</f>
        <v>0.75222857702728918</v>
      </c>
    </row>
    <row r="51" spans="1:204" ht="16" x14ac:dyDescent="0.2">
      <c r="L51">
        <v>2.7E-2</v>
      </c>
      <c r="M51">
        <v>8.8999999999999996E-2</v>
      </c>
      <c r="N51">
        <v>0.10299999999999999</v>
      </c>
      <c r="O51" s="34">
        <f t="shared" si="0"/>
        <v>7.2999999999999995E-2</v>
      </c>
      <c r="P51">
        <v>4.8000000000000001E-2</v>
      </c>
      <c r="Q51">
        <v>0.159</v>
      </c>
      <c r="R51">
        <v>9.6000000000000002E-2</v>
      </c>
      <c r="S51" s="34">
        <f t="shared" si="1"/>
        <v>0.10100000000000002</v>
      </c>
      <c r="T51">
        <v>0.107</v>
      </c>
      <c r="U51">
        <v>4.1000000000000002E-2</v>
      </c>
      <c r="V51">
        <v>0.154</v>
      </c>
      <c r="W51" s="34">
        <f t="shared" si="2"/>
        <v>0.10066666666666667</v>
      </c>
      <c r="X51" s="25">
        <f t="shared" si="4"/>
        <v>9.1555555555555557E-2</v>
      </c>
      <c r="Y51" s="25">
        <f t="shared" si="3"/>
        <v>4.6722882806797983E-2</v>
      </c>
      <c r="AR51">
        <v>0.124</v>
      </c>
      <c r="AS51">
        <v>0.161</v>
      </c>
      <c r="AT51">
        <v>3.4000000000000002E-2</v>
      </c>
      <c r="AU51" s="33">
        <f t="shared" si="5"/>
        <v>0.10633333333333335</v>
      </c>
      <c r="AV51" s="33">
        <f t="shared" si="6"/>
        <v>0.45662100456621035</v>
      </c>
      <c r="AW51">
        <v>9.6000000000000002E-2</v>
      </c>
      <c r="AX51">
        <v>0.06</v>
      </c>
      <c r="AY51">
        <v>0.16800000000000001</v>
      </c>
      <c r="AZ51" s="33">
        <f t="shared" si="7"/>
        <v>0.108</v>
      </c>
      <c r="BA51" s="33">
        <f>(AZ51-S51)/S51</f>
        <v>6.9306930693069077E-2</v>
      </c>
      <c r="BB51">
        <v>8.2000000000000003E-2</v>
      </c>
      <c r="BC51">
        <v>0.11899999999999999</v>
      </c>
      <c r="BD51">
        <v>0.124</v>
      </c>
      <c r="BE51" s="33">
        <f t="shared" si="8"/>
        <v>0.10833333333333334</v>
      </c>
      <c r="BF51" s="33">
        <f t="shared" si="9"/>
        <v>7.6158940397351008E-2</v>
      </c>
      <c r="BG51" s="26">
        <f t="shared" si="87"/>
        <v>0.13140471296866252</v>
      </c>
      <c r="BH51" s="26">
        <f t="shared" si="88"/>
        <v>0.1047048982283188</v>
      </c>
      <c r="CB51">
        <v>5.7000000000000002E-2</v>
      </c>
      <c r="CC51">
        <v>2.3E-2</v>
      </c>
      <c r="CD51">
        <v>0.112</v>
      </c>
      <c r="CE51" s="33">
        <f t="shared" si="16"/>
        <v>6.4000000000000001E-2</v>
      </c>
      <c r="CF51" s="33">
        <f t="shared" si="17"/>
        <v>-0.12328767123287664</v>
      </c>
      <c r="CG51">
        <v>6.7000000000000004E-2</v>
      </c>
      <c r="CH51">
        <v>9.2999999999999999E-2</v>
      </c>
      <c r="CI51">
        <v>8.8999999999999996E-2</v>
      </c>
      <c r="CJ51" s="33">
        <f t="shared" si="18"/>
        <v>8.3000000000000004E-2</v>
      </c>
      <c r="CK51" s="33">
        <f t="shared" si="19"/>
        <v>-0.17821782178217835</v>
      </c>
      <c r="CL51">
        <v>0.215</v>
      </c>
      <c r="CM51">
        <v>0.221</v>
      </c>
      <c r="CN51">
        <v>0.22700000000000001</v>
      </c>
      <c r="CO51" s="33">
        <f t="shared" si="20"/>
        <v>0.221</v>
      </c>
      <c r="CP51" s="33">
        <f t="shared" si="21"/>
        <v>1.195364238410596</v>
      </c>
      <c r="CQ51" s="26">
        <f>AVERAGE(CB51:CN51)</f>
        <v>7.3038038998841925E-2</v>
      </c>
      <c r="CR51" s="26">
        <f>STDEV(CB51:CN51)</f>
        <v>0.11992123284627901</v>
      </c>
      <c r="CT51">
        <v>0.14499999999999999</v>
      </c>
      <c r="CU51">
        <v>4.7E-2</v>
      </c>
      <c r="CV51">
        <v>4.2000000000000003E-2</v>
      </c>
      <c r="CW51" s="33">
        <f t="shared" si="22"/>
        <v>7.8E-2</v>
      </c>
      <c r="CX51" s="33">
        <f t="shared" si="23"/>
        <v>6.8493150684931572E-2</v>
      </c>
      <c r="CY51">
        <v>8.8999999999999996E-2</v>
      </c>
      <c r="CZ51">
        <v>0.16200000000000001</v>
      </c>
      <c r="DA51">
        <v>0.10100000000000001</v>
      </c>
      <c r="DB51" s="33">
        <f t="shared" si="24"/>
        <v>0.11733333333333333</v>
      </c>
      <c r="DC51" s="33">
        <f t="shared" si="25"/>
        <v>0.16171617161716145</v>
      </c>
      <c r="DD51">
        <v>0.06</v>
      </c>
      <c r="DE51">
        <v>3.7999999999999999E-2</v>
      </c>
      <c r="DF51">
        <v>4.4999999999999998E-2</v>
      </c>
      <c r="DG51" s="33">
        <f t="shared" si="26"/>
        <v>4.766666666666667E-2</v>
      </c>
      <c r="DH51" s="33">
        <f t="shared" si="27"/>
        <v>-0.52649006622516559</v>
      </c>
      <c r="DI51" s="26">
        <f>AVERAGE(CT51:DF51)</f>
        <v>8.8810973510417418E-2</v>
      </c>
      <c r="DJ51" s="26">
        <f>STDEV(CT51:DF51)</f>
        <v>4.5269089673203297E-2</v>
      </c>
      <c r="DL51">
        <v>0.26600000000000001</v>
      </c>
      <c r="DM51">
        <v>0.42699999999999999</v>
      </c>
      <c r="DN51">
        <v>0.42399999999999999</v>
      </c>
      <c r="DO51" s="33">
        <f t="shared" si="30"/>
        <v>0.37233333333333335</v>
      </c>
      <c r="DP51" s="33">
        <f t="shared" si="31"/>
        <v>4.1004566210045663</v>
      </c>
      <c r="DQ51">
        <v>0.19700000000000001</v>
      </c>
      <c r="DR51">
        <v>0.215</v>
      </c>
      <c r="DS51">
        <v>0.23699999999999999</v>
      </c>
      <c r="DT51" s="33">
        <f t="shared" si="32"/>
        <v>0.21633333333333335</v>
      </c>
      <c r="DU51" s="33">
        <f t="shared" si="33"/>
        <v>1.1419141914191417</v>
      </c>
      <c r="DV51">
        <v>0.33300000000000002</v>
      </c>
      <c r="DW51">
        <v>0.61799999999999999</v>
      </c>
      <c r="DX51">
        <v>2.1999999999999999E-2</v>
      </c>
      <c r="DY51" s="33">
        <f t="shared" si="34"/>
        <v>0.32433333333333336</v>
      </c>
      <c r="DZ51" s="33">
        <f t="shared" si="35"/>
        <v>2.2218543046357615</v>
      </c>
      <c r="EA51" s="26">
        <f>AVERAGE(DL51:DX51)</f>
        <v>0.65923365223772123</v>
      </c>
      <c r="EB51" s="26">
        <f>STDEV(DL51:DX51)</f>
        <v>1.0693007308662026</v>
      </c>
    </row>
    <row r="52" spans="1:204" ht="16" x14ac:dyDescent="0.2">
      <c r="O52" s="34"/>
      <c r="S52" s="34"/>
      <c r="W52" s="34"/>
      <c r="X52" s="25"/>
      <c r="Y52" s="25"/>
      <c r="CT52" t="s">
        <v>78</v>
      </c>
      <c r="DL52" t="s">
        <v>79</v>
      </c>
      <c r="ED52" t="s">
        <v>80</v>
      </c>
      <c r="EP52" s="27"/>
      <c r="EV52" t="s">
        <v>82</v>
      </c>
      <c r="FN52" t="s">
        <v>84</v>
      </c>
      <c r="GF52" t="s">
        <v>86</v>
      </c>
    </row>
    <row r="53" spans="1:204" ht="16" x14ac:dyDescent="0.2">
      <c r="A53">
        <v>15</v>
      </c>
      <c r="B53">
        <v>10</v>
      </c>
      <c r="C53">
        <v>50</v>
      </c>
      <c r="D53">
        <v>50</v>
      </c>
      <c r="E53">
        <v>1</v>
      </c>
      <c r="F53">
        <v>0</v>
      </c>
      <c r="G53">
        <f>11*24</f>
        <v>264</v>
      </c>
      <c r="H53">
        <f>11*24</f>
        <v>264</v>
      </c>
      <c r="I53">
        <f>14*24</f>
        <v>336</v>
      </c>
      <c r="J53">
        <f>AVERAGE(G53:I53)</f>
        <v>288</v>
      </c>
      <c r="K53">
        <f>STDEV(G53:I53)</f>
        <v>41.569219381653056</v>
      </c>
      <c r="L53">
        <v>143.5</v>
      </c>
      <c r="M53">
        <v>149.30000000000001</v>
      </c>
      <c r="N53">
        <v>151.19999999999999</v>
      </c>
      <c r="O53" s="34">
        <f t="shared" si="0"/>
        <v>148</v>
      </c>
      <c r="P53">
        <v>149.6</v>
      </c>
      <c r="Q53">
        <v>144.6</v>
      </c>
      <c r="R53">
        <v>158.30000000000001</v>
      </c>
      <c r="S53" s="34">
        <f t="shared" si="1"/>
        <v>150.83333333333334</v>
      </c>
      <c r="T53">
        <v>150.6</v>
      </c>
      <c r="U53">
        <v>146</v>
      </c>
      <c r="V53">
        <v>162.80000000000001</v>
      </c>
      <c r="W53" s="34">
        <f t="shared" si="2"/>
        <v>153.13333333333335</v>
      </c>
      <c r="X53" s="25">
        <f t="shared" si="4"/>
        <v>150.65555555555554</v>
      </c>
      <c r="Y53" s="25">
        <f t="shared" si="3"/>
        <v>6.3119155394997044</v>
      </c>
      <c r="AR53">
        <v>150.80000000000001</v>
      </c>
      <c r="AS53">
        <v>147.69999999999999</v>
      </c>
      <c r="AT53">
        <v>148.19999999999999</v>
      </c>
      <c r="AU53" s="33">
        <f t="shared" si="5"/>
        <v>148.9</v>
      </c>
      <c r="AV53" s="33">
        <f t="shared" si="6"/>
        <v>6.0810810810811196E-3</v>
      </c>
      <c r="AW53">
        <v>146.30000000000001</v>
      </c>
      <c r="AX53">
        <v>149.5</v>
      </c>
      <c r="AY53">
        <v>156.30000000000001</v>
      </c>
      <c r="AZ53" s="33">
        <f t="shared" si="7"/>
        <v>150.70000000000002</v>
      </c>
      <c r="BA53" s="33">
        <f>(AZ53-S53)/S53</f>
        <v>-8.8397790055243588E-4</v>
      </c>
      <c r="BB53">
        <v>144.80000000000001</v>
      </c>
      <c r="BC53">
        <v>154.4</v>
      </c>
      <c r="BD53">
        <v>154.4</v>
      </c>
      <c r="BE53" s="33">
        <f t="shared" si="8"/>
        <v>151.20000000000002</v>
      </c>
      <c r="BF53" s="33">
        <f t="shared" si="9"/>
        <v>-1.2625163256421443E-2</v>
      </c>
      <c r="BG53" s="26">
        <f t="shared" si="87"/>
        <v>127.07732285409082</v>
      </c>
      <c r="BH53" s="26">
        <f t="shared" si="88"/>
        <v>56.493260843546707</v>
      </c>
      <c r="BI53" s="26">
        <f t="shared" ref="BI53" si="93">(BG53-X53)/X53</f>
        <v>-0.15650423653158968</v>
      </c>
      <c r="BJ53">
        <v>151.80000000000001</v>
      </c>
      <c r="BK53">
        <v>148.69999999999999</v>
      </c>
      <c r="BL53">
        <v>149.80000000000001</v>
      </c>
      <c r="BM53" s="33">
        <f t="shared" si="10"/>
        <v>150.1</v>
      </c>
      <c r="BN53" s="33">
        <f t="shared" si="11"/>
        <v>1.418918918918915E-2</v>
      </c>
      <c r="BO53">
        <v>148.69999999999999</v>
      </c>
      <c r="BP53">
        <v>153.4</v>
      </c>
      <c r="BQ53">
        <v>153.69999999999999</v>
      </c>
      <c r="BR53" s="33">
        <f t="shared" si="12"/>
        <v>151.93333333333334</v>
      </c>
      <c r="BS53" s="33">
        <f t="shared" si="13"/>
        <v>7.2928176795579733E-3</v>
      </c>
      <c r="BT53">
        <v>152.5</v>
      </c>
      <c r="BU53">
        <v>150.6</v>
      </c>
      <c r="BV53">
        <v>154.19999999999999</v>
      </c>
      <c r="BW53" s="33">
        <f t="shared" si="14"/>
        <v>152.43333333333334</v>
      </c>
      <c r="BX53" s="33">
        <f t="shared" si="15"/>
        <v>-4.5711797997389008E-3</v>
      </c>
      <c r="BY53" s="26">
        <f t="shared" si="90"/>
        <v>128.11190887232323</v>
      </c>
      <c r="BZ53" s="26">
        <f t="shared" si="91"/>
        <v>56.880952068377091</v>
      </c>
      <c r="CA53" s="26">
        <f>(BY53-X53)/X53</f>
        <v>-0.14963700873891203</v>
      </c>
      <c r="CB53">
        <v>158.4</v>
      </c>
      <c r="CC53">
        <v>154.1</v>
      </c>
      <c r="CD53">
        <v>155.6</v>
      </c>
      <c r="CE53" s="33">
        <f t="shared" si="16"/>
        <v>156.03333333333333</v>
      </c>
      <c r="CF53" s="33">
        <f t="shared" si="17"/>
        <v>5.4279279279279266E-2</v>
      </c>
      <c r="CG53">
        <v>161.4</v>
      </c>
      <c r="CH53">
        <v>156</v>
      </c>
      <c r="CI53">
        <v>157</v>
      </c>
      <c r="CJ53" s="33">
        <f t="shared" si="18"/>
        <v>158.13333333333333</v>
      </c>
      <c r="CK53" s="33">
        <f t="shared" si="19"/>
        <v>4.8397790055248503E-2</v>
      </c>
      <c r="CL53">
        <v>156.69999999999999</v>
      </c>
      <c r="CM53">
        <v>158.19999999999999</v>
      </c>
      <c r="CN53">
        <v>162</v>
      </c>
      <c r="CO53" s="33">
        <f t="shared" si="20"/>
        <v>158.96666666666667</v>
      </c>
      <c r="CP53" s="33">
        <f t="shared" si="21"/>
        <v>3.8093164997823122E-2</v>
      </c>
      <c r="CQ53" s="26">
        <f>AVERAGE(CB53:CN53)</f>
        <v>133.35918028738473</v>
      </c>
      <c r="CR53" s="26">
        <f>STDEV(CB53:CN53)</f>
        <v>59.204205186235939</v>
      </c>
      <c r="CS53" s="26">
        <f>(CQ53-X53)/X53</f>
        <v>-0.11480741751864981</v>
      </c>
      <c r="CT53">
        <v>160.30000000000001</v>
      </c>
      <c r="CU53">
        <v>169.8</v>
      </c>
      <c r="CV53">
        <v>167.3</v>
      </c>
      <c r="CW53" s="33">
        <f t="shared" si="22"/>
        <v>165.8</v>
      </c>
      <c r="CX53" s="33">
        <f t="shared" si="23"/>
        <v>0.12027027027027035</v>
      </c>
      <c r="CY53">
        <v>164.9</v>
      </c>
      <c r="CZ53">
        <v>170.7</v>
      </c>
      <c r="DA53">
        <v>171.1</v>
      </c>
      <c r="DB53" s="33">
        <f t="shared" si="24"/>
        <v>168.9</v>
      </c>
      <c r="DC53" s="33">
        <f t="shared" si="25"/>
        <v>0.11977900552486184</v>
      </c>
      <c r="DD53">
        <v>166.9</v>
      </c>
      <c r="DE53">
        <v>166.2</v>
      </c>
      <c r="DF53">
        <v>166</v>
      </c>
      <c r="DG53" s="33">
        <f t="shared" si="26"/>
        <v>166.36666666666667</v>
      </c>
      <c r="DH53" s="33">
        <f t="shared" si="27"/>
        <v>8.6417065737918922E-2</v>
      </c>
      <c r="DI53" s="26">
        <f>AVERAGE(CT53:DF53)</f>
        <v>141.3953884058304</v>
      </c>
      <c r="DJ53" s="26">
        <f>STDEV(CT53:DF53)</f>
        <v>62.762470606966978</v>
      </c>
      <c r="DK53" s="26">
        <f>(DI53-X53)/X53</f>
        <v>-6.146581926950824E-2</v>
      </c>
      <c r="DL53">
        <v>165.7</v>
      </c>
      <c r="DM53">
        <v>163</v>
      </c>
      <c r="DN53">
        <v>168.8</v>
      </c>
      <c r="DO53" s="33">
        <f t="shared" si="30"/>
        <v>165.83333333333334</v>
      </c>
      <c r="DP53" s="33">
        <f t="shared" si="31"/>
        <v>0.12049549549549556</v>
      </c>
      <c r="DQ53">
        <v>167.3</v>
      </c>
      <c r="DR53">
        <v>179.1</v>
      </c>
      <c r="DS53">
        <v>167.7</v>
      </c>
      <c r="DT53" s="33">
        <f t="shared" si="32"/>
        <v>171.36666666666665</v>
      </c>
      <c r="DU53" s="33">
        <f t="shared" si="33"/>
        <v>0.13613259668508265</v>
      </c>
      <c r="DV53">
        <v>167.4</v>
      </c>
      <c r="DW53">
        <v>168</v>
      </c>
      <c r="DX53">
        <v>177.8</v>
      </c>
      <c r="DY53" s="33">
        <f t="shared" si="34"/>
        <v>171.06666666666669</v>
      </c>
      <c r="DZ53" s="33">
        <f t="shared" si="35"/>
        <v>0.11710927296473662</v>
      </c>
      <c r="EA53" s="26">
        <f>AVERAGE(DL53:DX53)</f>
        <v>143.25050985324464</v>
      </c>
      <c r="EB53" s="26">
        <f>STDEV(DL53:DX53)</f>
        <v>63.68278841803086</v>
      </c>
      <c r="EC53" s="26">
        <f>(EA53-X53)/X53</f>
        <v>-4.9152158212846166E-2</v>
      </c>
      <c r="ED53">
        <v>150.6</v>
      </c>
      <c r="EE53">
        <v>154.4</v>
      </c>
      <c r="EF53">
        <v>154.69999999999999</v>
      </c>
      <c r="EG53" s="33">
        <f t="shared" si="36"/>
        <v>153.23333333333332</v>
      </c>
      <c r="EH53" s="33">
        <f t="shared" si="37"/>
        <v>3.536036036036027E-2</v>
      </c>
      <c r="EI53">
        <v>160.80000000000001</v>
      </c>
      <c r="EJ53">
        <v>161.9</v>
      </c>
      <c r="EK53">
        <v>164.4</v>
      </c>
      <c r="EL53" s="33">
        <f t="shared" si="38"/>
        <v>162.36666666666667</v>
      </c>
      <c r="EM53" s="33">
        <f t="shared" si="39"/>
        <v>7.6464088397790037E-2</v>
      </c>
      <c r="EN53">
        <v>161.1</v>
      </c>
      <c r="EO53">
        <v>160.30000000000001</v>
      </c>
      <c r="EP53">
        <v>158.5</v>
      </c>
      <c r="EQ53" s="33">
        <f t="shared" si="40"/>
        <v>159.96666666666667</v>
      </c>
      <c r="ER53" s="33">
        <f t="shared" si="41"/>
        <v>4.4623421854592817E-2</v>
      </c>
      <c r="ES53" s="26">
        <f xml:space="preserve"> AVERAGE(ED53:EP53)</f>
        <v>134.03167880375062</v>
      </c>
      <c r="ET53" s="26">
        <f>STDEV(ED53:EP53)</f>
        <v>59.598646508420316</v>
      </c>
      <c r="EU53" s="26">
        <f xml:space="preserve"> (ES53-X53)/X53</f>
        <v>-0.1103436026006669</v>
      </c>
      <c r="EV53">
        <v>153.30000000000001</v>
      </c>
      <c r="EW53">
        <v>156.4</v>
      </c>
      <c r="EX53">
        <v>154</v>
      </c>
      <c r="EY53" s="33">
        <f t="shared" si="59"/>
        <v>154.56666666666669</v>
      </c>
      <c r="EZ53" s="33">
        <f t="shared" si="60"/>
        <v>4.4369369369369534E-2</v>
      </c>
      <c r="FA53">
        <v>158.1</v>
      </c>
      <c r="FB53">
        <v>159.69999999999999</v>
      </c>
      <c r="FC53">
        <v>164</v>
      </c>
      <c r="FD53" s="33">
        <f t="shared" si="61"/>
        <v>160.6</v>
      </c>
      <c r="FE53" s="33">
        <f t="shared" si="62"/>
        <v>6.4751381215469514E-2</v>
      </c>
      <c r="FF53">
        <v>156.1</v>
      </c>
      <c r="FG53">
        <v>159.19999999999999</v>
      </c>
      <c r="FH53">
        <v>155.69999999999999</v>
      </c>
      <c r="FI53" s="33">
        <f t="shared" si="63"/>
        <v>156.99999999999997</v>
      </c>
      <c r="FJ53" s="33">
        <f t="shared" si="64"/>
        <v>2.5250326512842515E-2</v>
      </c>
      <c r="FK53" s="26">
        <f>AVERAGE(EV53:FH53)</f>
        <v>133.21352210901935</v>
      </c>
      <c r="FL53" s="26">
        <f>STDEV(EV53:FH53)</f>
        <v>59.171472899288119</v>
      </c>
      <c r="FM53" s="26">
        <f>(FK53-X53)/X53</f>
        <v>-0.11577424663974165</v>
      </c>
      <c r="FN53">
        <v>154.69999999999999</v>
      </c>
      <c r="FO53">
        <v>159.6</v>
      </c>
      <c r="FP53">
        <v>167.6</v>
      </c>
      <c r="FQ53" s="33">
        <f t="shared" si="65"/>
        <v>160.63333333333333</v>
      </c>
      <c r="FR53" s="33">
        <f t="shared" si="66"/>
        <v>8.5360360360360307E-2</v>
      </c>
      <c r="FS53">
        <v>161.69999999999999</v>
      </c>
      <c r="FT53">
        <v>153.80000000000001</v>
      </c>
      <c r="FU53">
        <v>150.6</v>
      </c>
      <c r="FV53" s="33">
        <f t="shared" si="67"/>
        <v>155.36666666666667</v>
      </c>
      <c r="FW53" s="33">
        <f t="shared" si="68"/>
        <v>3.0055248618784516E-2</v>
      </c>
      <c r="FX53">
        <v>194</v>
      </c>
      <c r="FY53">
        <v>185.5</v>
      </c>
      <c r="FZ53">
        <v>204.8</v>
      </c>
      <c r="GA53" s="33">
        <f t="shared" si="69"/>
        <v>194.76666666666665</v>
      </c>
      <c r="GB53" s="33">
        <f t="shared" si="70"/>
        <v>0.27187636047017821</v>
      </c>
      <c r="GC53" s="26">
        <f>AVERAGE(FN53:FZ53)</f>
        <v>142.18580120069066</v>
      </c>
      <c r="GD53" s="26">
        <f>STDEV(FN53:FZ53)</f>
        <v>65.24852505263226</v>
      </c>
      <c r="GE53" s="26">
        <f>(GC53-X53)/X53</f>
        <v>-5.6219329739496927E-2</v>
      </c>
      <c r="GF53">
        <v>246.6</v>
      </c>
      <c r="GG53">
        <v>238.8</v>
      </c>
      <c r="GH53">
        <v>257.39999999999998</v>
      </c>
      <c r="GI53" s="33">
        <f>AVERAGE(GF53:GH53)</f>
        <v>247.6</v>
      </c>
      <c r="GJ53" s="33">
        <f>(GI53-O53)/O53</f>
        <v>0.67297297297297298</v>
      </c>
      <c r="GK53">
        <v>157.19999999999999</v>
      </c>
      <c r="GL53">
        <v>152.4</v>
      </c>
      <c r="GM53">
        <v>160.19999999999999</v>
      </c>
      <c r="GN53" s="33">
        <f>AVERAGE(GK53:GM53)</f>
        <v>156.6</v>
      </c>
      <c r="GO53" s="33">
        <f>(GN53-S53)/S53</f>
        <v>3.8232044198894928E-2</v>
      </c>
      <c r="GP53">
        <v>205.4</v>
      </c>
      <c r="GQ53">
        <v>211.3</v>
      </c>
      <c r="GR53">
        <v>228.9</v>
      </c>
      <c r="GS53" s="33">
        <f>AVERAGE(GP53:GR53)</f>
        <v>215.20000000000002</v>
      </c>
      <c r="GT53" s="33">
        <f>(GS53-W53)/W53</f>
        <v>0.40531127557683927</v>
      </c>
      <c r="GU53" s="26">
        <f>AVERAGE(GF53:GR53)</f>
        <v>174.08547730901321</v>
      </c>
      <c r="GV53" s="26">
        <f>STDEV(GF53:GR53)</f>
        <v>86.013777978453902</v>
      </c>
    </row>
    <row r="54" spans="1:204" ht="16" x14ac:dyDescent="0.2">
      <c r="L54">
        <v>0.18099999999999999</v>
      </c>
      <c r="M54">
        <v>0.127</v>
      </c>
      <c r="N54">
        <v>0.13800000000000001</v>
      </c>
      <c r="O54" s="34">
        <f t="shared" si="0"/>
        <v>0.14866666666666667</v>
      </c>
      <c r="P54">
        <v>0.126</v>
      </c>
      <c r="Q54">
        <v>0.20300000000000001</v>
      </c>
      <c r="R54">
        <v>5.7000000000000002E-2</v>
      </c>
      <c r="S54" s="34">
        <f t="shared" si="1"/>
        <v>0.12866666666666668</v>
      </c>
      <c r="T54">
        <v>0.128</v>
      </c>
      <c r="U54">
        <v>0.2</v>
      </c>
      <c r="V54">
        <v>5.6000000000000001E-2</v>
      </c>
      <c r="W54" s="34">
        <f t="shared" si="2"/>
        <v>0.128</v>
      </c>
      <c r="X54" s="25">
        <f t="shared" si="4"/>
        <v>0.13511111111111113</v>
      </c>
      <c r="Y54" s="25">
        <f t="shared" si="3"/>
        <v>5.4190507573846441E-2</v>
      </c>
      <c r="AR54">
        <v>0.10100000000000001</v>
      </c>
      <c r="AS54">
        <v>0.183</v>
      </c>
      <c r="AT54">
        <v>0.14099999999999999</v>
      </c>
      <c r="AU54" s="33">
        <f t="shared" si="5"/>
        <v>0.14166666666666669</v>
      </c>
      <c r="AV54" s="33">
        <f t="shared" si="6"/>
        <v>-4.7085201793721825E-2</v>
      </c>
      <c r="AW54">
        <v>0.182</v>
      </c>
      <c r="AX54">
        <v>0.15</v>
      </c>
      <c r="AY54">
        <v>6.6000000000000003E-2</v>
      </c>
      <c r="AZ54" s="33">
        <f t="shared" si="7"/>
        <v>0.13266666666666665</v>
      </c>
      <c r="BA54" s="33">
        <f>(AZ54-S54)/S54</f>
        <v>3.1088082901554213E-2</v>
      </c>
      <c r="BB54">
        <v>0.185</v>
      </c>
      <c r="BC54">
        <v>0.113</v>
      </c>
      <c r="BD54">
        <v>0.13900000000000001</v>
      </c>
      <c r="BE54" s="33">
        <f t="shared" si="8"/>
        <v>0.14566666666666667</v>
      </c>
      <c r="BF54" s="33">
        <f t="shared" si="9"/>
        <v>0.13802083333333331</v>
      </c>
      <c r="BG54" s="26">
        <f t="shared" si="87"/>
        <v>0.11679509341855124</v>
      </c>
      <c r="BH54" s="26">
        <f t="shared" si="88"/>
        <v>6.6699046725392369E-2</v>
      </c>
      <c r="BJ54">
        <v>5.1999999999999998E-2</v>
      </c>
      <c r="BK54">
        <v>0.14000000000000001</v>
      </c>
      <c r="BL54">
        <v>0.13100000000000001</v>
      </c>
      <c r="BM54" s="33">
        <f t="shared" si="10"/>
        <v>0.10766666666666667</v>
      </c>
      <c r="BN54" s="33">
        <f t="shared" si="11"/>
        <v>-0.27578475336322866</v>
      </c>
      <c r="BO54">
        <v>0.17499999999999999</v>
      </c>
      <c r="BP54">
        <v>0.13900000000000001</v>
      </c>
      <c r="BQ54">
        <v>0.13400000000000001</v>
      </c>
      <c r="BR54" s="33">
        <f t="shared" si="12"/>
        <v>0.14933333333333335</v>
      </c>
      <c r="BS54" s="33">
        <f t="shared" si="13"/>
        <v>0.16062176165803108</v>
      </c>
      <c r="BT54">
        <v>0.13500000000000001</v>
      </c>
      <c r="BU54">
        <v>0.161</v>
      </c>
      <c r="BV54">
        <v>0.124</v>
      </c>
      <c r="BW54" s="33">
        <f t="shared" si="14"/>
        <v>0.14000000000000001</v>
      </c>
      <c r="BX54" s="33">
        <f t="shared" si="15"/>
        <v>9.3750000000000083E-2</v>
      </c>
      <c r="BY54" s="26">
        <f t="shared" si="90"/>
        <v>0.10252592371498483</v>
      </c>
      <c r="BZ54" s="26">
        <f t="shared" si="91"/>
        <v>0.11761086635750694</v>
      </c>
      <c r="CB54">
        <v>2.8000000000000001E-2</v>
      </c>
      <c r="CC54">
        <v>0.13900000000000001</v>
      </c>
      <c r="CD54">
        <v>0.14099999999999999</v>
      </c>
      <c r="CE54" s="33">
        <f t="shared" si="16"/>
        <v>0.10266666666666667</v>
      </c>
      <c r="CF54" s="33">
        <f t="shared" si="17"/>
        <v>-0.3094170403587444</v>
      </c>
      <c r="CG54">
        <v>5.8000000000000003E-2</v>
      </c>
      <c r="CH54">
        <v>0.17199999999999999</v>
      </c>
      <c r="CI54">
        <v>0.10199999999999999</v>
      </c>
      <c r="CJ54" s="33">
        <f t="shared" si="18"/>
        <v>0.11066666666666665</v>
      </c>
      <c r="CK54" s="33">
        <f t="shared" si="19"/>
        <v>-0.13989637305699504</v>
      </c>
      <c r="CL54">
        <v>0.129</v>
      </c>
      <c r="CM54">
        <v>0.14399999999999999</v>
      </c>
      <c r="CN54">
        <v>0.13900000000000001</v>
      </c>
      <c r="CO54" s="33">
        <f t="shared" si="20"/>
        <v>0.13733333333333334</v>
      </c>
      <c r="CP54" s="33">
        <f t="shared" si="21"/>
        <v>7.2916666666666657E-2</v>
      </c>
      <c r="CQ54" s="26">
        <f>AVERAGE(CB54:CN54)</f>
        <v>6.2770763070584143E-2</v>
      </c>
      <c r="CR54" s="26">
        <f>STDEV(CB54:CN54)</f>
        <v>0.13751098821560828</v>
      </c>
      <c r="CT54">
        <v>0.127</v>
      </c>
      <c r="CU54">
        <v>7.3999999999999996E-2</v>
      </c>
      <c r="CV54">
        <v>0.11600000000000001</v>
      </c>
      <c r="CW54" s="33">
        <f t="shared" si="22"/>
        <v>0.10566666666666667</v>
      </c>
      <c r="CX54" s="33">
        <f t="shared" si="23"/>
        <v>-0.28923766816143492</v>
      </c>
      <c r="CY54">
        <v>9.4E-2</v>
      </c>
      <c r="CZ54">
        <v>7.0000000000000007E-2</v>
      </c>
      <c r="DA54">
        <v>7.2999999999999995E-2</v>
      </c>
      <c r="DB54" s="33">
        <f t="shared" si="24"/>
        <v>7.9000000000000001E-2</v>
      </c>
      <c r="DC54" s="33">
        <f t="shared" si="25"/>
        <v>-0.38601036269430056</v>
      </c>
      <c r="DD54">
        <v>0.17799999999999999</v>
      </c>
      <c r="DE54">
        <v>5.7000000000000002E-2</v>
      </c>
      <c r="DF54">
        <v>0.13500000000000001</v>
      </c>
      <c r="DG54" s="33">
        <f t="shared" si="26"/>
        <v>0.12333333333333334</v>
      </c>
      <c r="DH54" s="33">
        <f t="shared" si="27"/>
        <v>-3.6458333333333329E-2</v>
      </c>
      <c r="DI54" s="26">
        <f>AVERAGE(CT54:DF54)</f>
        <v>3.3339895062379325E-2</v>
      </c>
      <c r="DJ54" s="26">
        <f>STDEV(CT54:DF54)</f>
        <v>0.16904209076422311</v>
      </c>
      <c r="DL54">
        <v>9.1999999999999998E-2</v>
      </c>
      <c r="DM54">
        <v>0.14599999999999999</v>
      </c>
      <c r="DN54">
        <v>0.13100000000000001</v>
      </c>
      <c r="DO54" s="33">
        <f t="shared" si="30"/>
        <v>0.123</v>
      </c>
      <c r="DP54" s="33">
        <f t="shared" si="31"/>
        <v>-0.17264573991031393</v>
      </c>
      <c r="DQ54">
        <v>0.11</v>
      </c>
      <c r="DR54">
        <v>4.7E-2</v>
      </c>
      <c r="DS54">
        <v>0.11899999999999999</v>
      </c>
      <c r="DT54" s="33">
        <f t="shared" si="32"/>
        <v>9.2000000000000012E-2</v>
      </c>
      <c r="DU54" s="33">
        <f t="shared" si="33"/>
        <v>-0.28497409326424866</v>
      </c>
      <c r="DV54">
        <v>0.152</v>
      </c>
      <c r="DW54">
        <v>0.126</v>
      </c>
      <c r="DX54">
        <v>0.05</v>
      </c>
      <c r="DY54" s="33">
        <f t="shared" si="34"/>
        <v>0.10933333333333334</v>
      </c>
      <c r="DZ54" s="33">
        <f t="shared" si="35"/>
        <v>-0.14583333333333331</v>
      </c>
      <c r="EA54" s="26">
        <f>AVERAGE(DL54:DX54)</f>
        <v>5.618308975580287E-2</v>
      </c>
      <c r="EB54" s="26">
        <f>STDEV(DL54:DX54)</f>
        <v>0.13243418833278056</v>
      </c>
      <c r="ED54">
        <v>0.13300000000000001</v>
      </c>
      <c r="EE54">
        <v>0.105</v>
      </c>
      <c r="EF54">
        <v>0.20499999999999999</v>
      </c>
      <c r="EG54" s="33">
        <f t="shared" si="36"/>
        <v>0.14766666666666664</v>
      </c>
      <c r="EH54" s="33">
        <f t="shared" si="37"/>
        <v>-6.7264573991033319E-3</v>
      </c>
      <c r="EI54">
        <v>7.0000000000000007E-2</v>
      </c>
      <c r="EJ54">
        <v>8.1000000000000003E-2</v>
      </c>
      <c r="EK54">
        <v>6.3E-2</v>
      </c>
      <c r="EL54" s="33">
        <f t="shared" si="38"/>
        <v>7.1333333333333346E-2</v>
      </c>
      <c r="EM54" s="33">
        <f t="shared" si="39"/>
        <v>-0.44559585492227977</v>
      </c>
      <c r="EN54">
        <v>6.9000000000000006E-2</v>
      </c>
      <c r="EO54">
        <v>0.112</v>
      </c>
      <c r="EP54">
        <v>7.3999999999999996E-2</v>
      </c>
      <c r="EQ54" s="33">
        <f t="shared" si="40"/>
        <v>8.5000000000000006E-2</v>
      </c>
      <c r="ER54" s="33">
        <f t="shared" si="41"/>
        <v>-0.33593749999999994</v>
      </c>
      <c r="ES54" s="26">
        <f t="shared" ref="ES54:ES60" si="94" xml:space="preserve"> AVERAGE(ED54:EP54)</f>
        <v>5.2205975975278207E-2</v>
      </c>
      <c r="ET54" s="26">
        <f t="shared" ref="ET54:ET60" si="95">STDEV(ED54:EP54)</f>
        <v>0.15785377436730305</v>
      </c>
      <c r="EV54">
        <v>8.7999999999999995E-2</v>
      </c>
      <c r="EW54">
        <v>7.1999999999999995E-2</v>
      </c>
      <c r="EX54">
        <v>0.17399999999999999</v>
      </c>
      <c r="EY54" s="33">
        <f t="shared" si="59"/>
        <v>0.11133333333333333</v>
      </c>
      <c r="EZ54" s="33">
        <f t="shared" si="60"/>
        <v>-0.25112107623318392</v>
      </c>
      <c r="FA54">
        <v>9.4E-2</v>
      </c>
      <c r="FB54">
        <v>0.09</v>
      </c>
      <c r="FC54">
        <v>3.5000000000000003E-2</v>
      </c>
      <c r="FD54" s="33">
        <f t="shared" si="61"/>
        <v>7.2999999999999995E-2</v>
      </c>
      <c r="FE54" s="33">
        <f t="shared" si="62"/>
        <v>-0.43264248704663222</v>
      </c>
      <c r="FF54">
        <v>0.127</v>
      </c>
      <c r="FG54">
        <v>9.5000000000000001E-2</v>
      </c>
      <c r="FH54">
        <v>0.11700000000000001</v>
      </c>
      <c r="FI54" s="33">
        <f t="shared" si="63"/>
        <v>0.113</v>
      </c>
      <c r="FJ54" s="33">
        <f t="shared" si="64"/>
        <v>-0.1171875</v>
      </c>
      <c r="FK54" s="26">
        <f>AVERAGE(EV54:FH54)</f>
        <v>3.0197674619501326E-2</v>
      </c>
      <c r="FL54" s="26">
        <f>STDEV(EV54:FH54)</f>
        <v>0.1723172300961201</v>
      </c>
      <c r="FN54">
        <v>0.19500000000000001</v>
      </c>
      <c r="FO54">
        <v>0.19</v>
      </c>
      <c r="FP54">
        <v>0.126</v>
      </c>
      <c r="FQ54" s="33">
        <f t="shared" si="65"/>
        <v>0.17033333333333334</v>
      </c>
      <c r="FR54" s="33">
        <f t="shared" si="66"/>
        <v>0.14573991031390135</v>
      </c>
      <c r="FS54">
        <v>0.13600000000000001</v>
      </c>
      <c r="FT54">
        <v>0.193</v>
      </c>
      <c r="FU54">
        <v>0.23599999999999999</v>
      </c>
      <c r="FV54" s="33">
        <f t="shared" si="67"/>
        <v>0.18833333333333332</v>
      </c>
      <c r="FW54" s="33">
        <f t="shared" si="68"/>
        <v>0.46373056994818634</v>
      </c>
      <c r="FX54">
        <v>0.29099999999999998</v>
      </c>
      <c r="FY54">
        <v>0.35599999999999998</v>
      </c>
      <c r="FZ54">
        <v>0.36499999999999999</v>
      </c>
      <c r="GA54" s="33">
        <f t="shared" si="69"/>
        <v>0.33733333333333332</v>
      </c>
      <c r="GB54" s="33">
        <f t="shared" si="70"/>
        <v>1.6354166666666665</v>
      </c>
      <c r="GC54" s="26">
        <f>AVERAGE(FN54:FZ54)</f>
        <v>0.23508747284067338</v>
      </c>
      <c r="GF54">
        <v>0.23100000000000001</v>
      </c>
      <c r="GG54">
        <v>0.23699999999999999</v>
      </c>
      <c r="GH54">
        <v>0.122</v>
      </c>
      <c r="GK54">
        <v>0.19500000000000001</v>
      </c>
      <c r="GL54">
        <v>6.9000000000000006E-2</v>
      </c>
      <c r="GM54">
        <v>0.34399999999999997</v>
      </c>
      <c r="GP54">
        <v>0.30099999999999999</v>
      </c>
      <c r="GQ54">
        <v>0.17</v>
      </c>
      <c r="GR54">
        <v>0.249</v>
      </c>
    </row>
    <row r="55" spans="1:204" ht="16" x14ac:dyDescent="0.2">
      <c r="O55" s="34"/>
      <c r="S55" s="34"/>
      <c r="W55" s="34"/>
      <c r="X55" s="25"/>
      <c r="Y55" s="25"/>
      <c r="CT55" t="s">
        <v>81</v>
      </c>
      <c r="EV55" t="s">
        <v>87</v>
      </c>
      <c r="FN55" t="s">
        <v>88</v>
      </c>
    </row>
    <row r="56" spans="1:204" ht="16" x14ac:dyDescent="0.2">
      <c r="A56" s="26">
        <v>16</v>
      </c>
      <c r="B56">
        <v>10</v>
      </c>
      <c r="C56">
        <v>50</v>
      </c>
      <c r="D56">
        <v>50</v>
      </c>
      <c r="E56">
        <v>1</v>
      </c>
      <c r="F56">
        <v>0.2</v>
      </c>
      <c r="G56">
        <f>13*24</f>
        <v>312</v>
      </c>
      <c r="H56">
        <v>480</v>
      </c>
      <c r="I56">
        <v>480</v>
      </c>
      <c r="J56">
        <f>AVERAGE(G56:I56)</f>
        <v>424</v>
      </c>
      <c r="K56">
        <f>STDEV(G56:I56)</f>
        <v>96.994845223857126</v>
      </c>
      <c r="L56">
        <v>149.69999999999999</v>
      </c>
      <c r="M56">
        <v>152</v>
      </c>
      <c r="N56">
        <v>151.69999999999999</v>
      </c>
      <c r="O56" s="34">
        <f t="shared" si="0"/>
        <v>151.13333333333333</v>
      </c>
      <c r="P56">
        <v>154.9</v>
      </c>
      <c r="Q56">
        <v>151.80000000000001</v>
      </c>
      <c r="R56">
        <v>150.9</v>
      </c>
      <c r="S56" s="34">
        <f t="shared" si="1"/>
        <v>152.53333333333333</v>
      </c>
      <c r="T56">
        <v>153.5</v>
      </c>
      <c r="U56">
        <v>151.5</v>
      </c>
      <c r="V56">
        <v>157.6</v>
      </c>
      <c r="W56" s="34">
        <f t="shared" si="2"/>
        <v>154.20000000000002</v>
      </c>
      <c r="X56" s="25">
        <f t="shared" si="4"/>
        <v>152.62222222222221</v>
      </c>
      <c r="Y56" s="25">
        <f t="shared" si="3"/>
        <v>2.3826339300120036</v>
      </c>
      <c r="AR56">
        <v>144.80000000000001</v>
      </c>
      <c r="AS56">
        <v>151.80000000000001</v>
      </c>
      <c r="AT56">
        <v>146.9</v>
      </c>
      <c r="AU56" s="33">
        <f t="shared" si="5"/>
        <v>147.83333333333334</v>
      </c>
      <c r="AV56" s="33">
        <f t="shared" si="6"/>
        <v>-2.1835024261137956E-2</v>
      </c>
      <c r="AW56">
        <v>148.1</v>
      </c>
      <c r="AX56">
        <v>151.5</v>
      </c>
      <c r="AY56">
        <v>157</v>
      </c>
      <c r="AZ56" s="33">
        <f t="shared" si="7"/>
        <v>152.20000000000002</v>
      </c>
      <c r="BA56" s="33">
        <f>(AZ56-S56)/S56</f>
        <v>-2.185314685314561E-3</v>
      </c>
      <c r="BB56">
        <v>154.30000000000001</v>
      </c>
      <c r="BC56">
        <v>150.5</v>
      </c>
      <c r="BD56">
        <v>153.6</v>
      </c>
      <c r="BE56" s="33">
        <f t="shared" si="8"/>
        <v>152.79999999999998</v>
      </c>
      <c r="BF56" s="33">
        <f t="shared" si="9"/>
        <v>-9.079118028534592E-3</v>
      </c>
      <c r="BG56" s="26">
        <f t="shared" si="87"/>
        <v>127.57763946110668</v>
      </c>
      <c r="BH56" s="26">
        <f t="shared" si="88"/>
        <v>56.721014440492496</v>
      </c>
      <c r="BI56" s="26">
        <f t="shared" ref="BI56" si="96">(BG56-X56)/X56</f>
        <v>-0.16409525687976101</v>
      </c>
      <c r="CB56">
        <v>147.69999999999999</v>
      </c>
      <c r="CC56">
        <v>147.80000000000001</v>
      </c>
      <c r="CD56">
        <v>146.9</v>
      </c>
      <c r="CE56" s="33">
        <f t="shared" si="16"/>
        <v>147.46666666666667</v>
      </c>
      <c r="CF56" s="33">
        <f t="shared" si="17"/>
        <v>-2.4261138067931124E-2</v>
      </c>
      <c r="CG56">
        <v>148.1</v>
      </c>
      <c r="CH56">
        <v>147.80000000000001</v>
      </c>
      <c r="CI56">
        <v>146.4</v>
      </c>
      <c r="CJ56" s="33">
        <f t="shared" si="18"/>
        <v>147.43333333333331</v>
      </c>
      <c r="CK56" s="33">
        <f t="shared" si="19"/>
        <v>-3.3435314685314833E-2</v>
      </c>
      <c r="CL56">
        <v>156.80000000000001</v>
      </c>
      <c r="CM56">
        <v>145.19999999999999</v>
      </c>
      <c r="CO56" s="33">
        <f t="shared" si="20"/>
        <v>151</v>
      </c>
      <c r="CP56" s="33">
        <f t="shared" si="21"/>
        <v>-2.075226977950724E-2</v>
      </c>
      <c r="CQ56" s="26">
        <f>AVERAGE(CB56:CN56)</f>
        <v>123.46185862893725</v>
      </c>
      <c r="CR56" s="26">
        <f>STDEV(CB56:CN56)</f>
        <v>57.752977749863419</v>
      </c>
      <c r="CS56" s="26">
        <f>(CQ56-X56)/X56</f>
        <v>-0.19106237066071974</v>
      </c>
      <c r="CT56">
        <v>149.4</v>
      </c>
      <c r="CU56">
        <v>149.6</v>
      </c>
      <c r="CV56">
        <v>158.19999999999999</v>
      </c>
      <c r="CW56" s="33">
        <f t="shared" si="22"/>
        <v>152.4</v>
      </c>
      <c r="CX56" s="33">
        <f t="shared" si="23"/>
        <v>8.3811204234672254E-3</v>
      </c>
      <c r="CY56">
        <v>158.80000000000001</v>
      </c>
      <c r="CZ56">
        <v>160.6</v>
      </c>
      <c r="DA56">
        <v>163.6</v>
      </c>
      <c r="DB56" s="33">
        <f t="shared" si="24"/>
        <v>161</v>
      </c>
      <c r="DC56" s="33">
        <f t="shared" si="25"/>
        <v>5.5506993006993022E-2</v>
      </c>
      <c r="DD56">
        <v>159.30000000000001</v>
      </c>
      <c r="DE56">
        <v>142.9</v>
      </c>
      <c r="DG56" s="33">
        <f t="shared" si="26"/>
        <v>151.10000000000002</v>
      </c>
      <c r="DH56" s="33">
        <f t="shared" si="27"/>
        <v>-2.0103761348897495E-2</v>
      </c>
      <c r="DI56" s="26">
        <f t="shared" ref="DI56:DI60" si="97">AVERAGE(CT56:DF56)</f>
        <v>129.65532400945253</v>
      </c>
      <c r="DJ56" s="26">
        <f t="shared" ref="DJ56:DJ60" si="98">STDEV(CT56:DF56)</f>
        <v>60.842678369796886</v>
      </c>
      <c r="DK56" s="26">
        <f>(DI56-X56)/X56</f>
        <v>-0.15048200634458878</v>
      </c>
      <c r="ED56">
        <v>141.19999999999999</v>
      </c>
      <c r="EE56">
        <v>148.69999999999999</v>
      </c>
      <c r="EF56">
        <v>139</v>
      </c>
      <c r="EG56" s="33">
        <f t="shared" si="36"/>
        <v>142.96666666666667</v>
      </c>
      <c r="EH56" s="33">
        <f t="shared" si="37"/>
        <v>-5.4036171151301222E-2</v>
      </c>
      <c r="EI56">
        <v>178.5</v>
      </c>
      <c r="EJ56">
        <v>176.5</v>
      </c>
      <c r="EK56">
        <v>189.7</v>
      </c>
      <c r="EL56" s="33">
        <f t="shared" si="38"/>
        <v>181.56666666666669</v>
      </c>
      <c r="EM56" s="33">
        <f t="shared" si="39"/>
        <v>0.19034090909090925</v>
      </c>
      <c r="EN56">
        <v>170.8</v>
      </c>
      <c r="EO56">
        <v>163</v>
      </c>
      <c r="EP56">
        <v>166.7</v>
      </c>
      <c r="EQ56" s="33">
        <f t="shared" si="40"/>
        <v>166.83333333333334</v>
      </c>
      <c r="ER56" s="33">
        <f t="shared" si="41"/>
        <v>8.1928231733679149E-2</v>
      </c>
      <c r="ES56" s="26">
        <f t="shared" si="94"/>
        <v>138.36689523625176</v>
      </c>
      <c r="ET56" s="26">
        <f t="shared" si="95"/>
        <v>63.51970908481433</v>
      </c>
      <c r="EU56" s="26">
        <f xml:space="preserve"> (ES56-X56)/X56</f>
        <v>-9.3402695743836625E-2</v>
      </c>
      <c r="EV56">
        <v>153.80000000000001</v>
      </c>
      <c r="EW56">
        <v>158.1</v>
      </c>
      <c r="EX56">
        <v>168.7</v>
      </c>
      <c r="EY56" s="33">
        <f t="shared" si="59"/>
        <v>160.19999999999999</v>
      </c>
      <c r="EZ56" s="33">
        <f t="shared" si="60"/>
        <v>5.9991177767975273E-2</v>
      </c>
      <c r="FA56">
        <v>162.5</v>
      </c>
      <c r="FB56">
        <v>146.6</v>
      </c>
      <c r="FC56">
        <v>175.5</v>
      </c>
      <c r="FD56" s="33">
        <f t="shared" si="61"/>
        <v>161.53333333333333</v>
      </c>
      <c r="FE56" s="33">
        <f t="shared" si="62"/>
        <v>5.9003496503496504E-2</v>
      </c>
      <c r="FF56">
        <v>150.69999999999999</v>
      </c>
      <c r="FG56">
        <v>161.9</v>
      </c>
      <c r="FH56">
        <v>161.19999999999999</v>
      </c>
      <c r="FI56" s="33">
        <f t="shared" si="63"/>
        <v>157.93333333333334</v>
      </c>
      <c r="FJ56" s="33">
        <f t="shared" si="64"/>
        <v>2.42109814094249E-2</v>
      </c>
      <c r="FK56" s="26">
        <f>AVERAGE(EV56:FH56)</f>
        <v>135.45017907750807</v>
      </c>
      <c r="FL56" s="26">
        <f>STDEV(EV56:FH56)</f>
        <v>60.52867206295344</v>
      </c>
      <c r="FM56" s="26">
        <f>(FK56-X56)/X56</f>
        <v>-0.11251338694119631</v>
      </c>
      <c r="FN56">
        <v>231.4</v>
      </c>
      <c r="FO56">
        <v>245</v>
      </c>
      <c r="FP56">
        <v>240.9</v>
      </c>
      <c r="FQ56" s="33">
        <f t="shared" si="65"/>
        <v>239.1</v>
      </c>
      <c r="FR56" s="33">
        <f t="shared" si="66"/>
        <v>0.58204675782973092</v>
      </c>
      <c r="FS56">
        <v>157.9</v>
      </c>
      <c r="FT56">
        <v>169.1</v>
      </c>
      <c r="FU56">
        <v>164.5</v>
      </c>
      <c r="FV56" s="33">
        <f t="shared" si="67"/>
        <v>163.83333333333334</v>
      </c>
      <c r="FW56" s="33">
        <f t="shared" si="68"/>
        <v>7.4082167832167908E-2</v>
      </c>
      <c r="FX56">
        <v>165.4</v>
      </c>
      <c r="FY56">
        <v>176.9</v>
      </c>
      <c r="FZ56">
        <v>162.9</v>
      </c>
      <c r="GA56" s="33">
        <f t="shared" si="69"/>
        <v>168.4</v>
      </c>
      <c r="GB56" s="33">
        <f t="shared" si="70"/>
        <v>9.2088197146562828E-2</v>
      </c>
      <c r="GC56" s="26">
        <f>AVERAGE(FN56:FZ56)</f>
        <v>162.8914970968458</v>
      </c>
      <c r="GD56" s="26">
        <f>STDEV(FN56:FZ56)</f>
        <v>79.818344609199258</v>
      </c>
      <c r="GE56" s="26">
        <f>(GC56-X56)/X56</f>
        <v>6.7285580861686317E-2</v>
      </c>
    </row>
    <row r="57" spans="1:204" ht="16" x14ac:dyDescent="0.2">
      <c r="L57">
        <v>0.17699999999999999</v>
      </c>
      <c r="M57">
        <v>0.16400000000000001</v>
      </c>
      <c r="N57">
        <v>0.14599999999999999</v>
      </c>
      <c r="O57" s="34">
        <f t="shared" si="0"/>
        <v>0.16233333333333333</v>
      </c>
      <c r="P57">
        <v>0.128</v>
      </c>
      <c r="Q57">
        <v>0.153</v>
      </c>
      <c r="R57">
        <v>0.17</v>
      </c>
      <c r="S57" s="34">
        <f t="shared" si="1"/>
        <v>0.15033333333333335</v>
      </c>
      <c r="T57">
        <v>0.14499999999999999</v>
      </c>
      <c r="U57">
        <v>0.16600000000000001</v>
      </c>
      <c r="V57">
        <v>0.11799999999999999</v>
      </c>
      <c r="W57" s="34">
        <f t="shared" si="2"/>
        <v>0.14299999999999999</v>
      </c>
      <c r="X57" s="25">
        <f t="shared" si="4"/>
        <v>0.15188888888888888</v>
      </c>
      <c r="Y57" s="25">
        <f t="shared" si="3"/>
        <v>1.9706879791359835E-2</v>
      </c>
      <c r="AR57">
        <v>0.189</v>
      </c>
      <c r="AS57">
        <v>0.17100000000000001</v>
      </c>
      <c r="AT57">
        <v>0.188</v>
      </c>
      <c r="AU57" s="33">
        <f t="shared" si="5"/>
        <v>0.18266666666666667</v>
      </c>
      <c r="AV57" s="33">
        <f t="shared" si="6"/>
        <v>0.12525667351129369</v>
      </c>
      <c r="AW57">
        <v>0.20300000000000001</v>
      </c>
      <c r="AX57">
        <v>0.16700000000000001</v>
      </c>
      <c r="AY57">
        <v>0.13700000000000001</v>
      </c>
      <c r="AZ57" s="33">
        <f t="shared" si="7"/>
        <v>0.16900000000000001</v>
      </c>
      <c r="BA57" s="33">
        <f>(AZ57-S57)/S57</f>
        <v>0.12416851441241683</v>
      </c>
      <c r="BB57">
        <v>0.17399999999999999</v>
      </c>
      <c r="BC57">
        <v>0.18099999999999999</v>
      </c>
      <c r="BD57">
        <v>0.14599999999999999</v>
      </c>
      <c r="BE57" s="33">
        <f t="shared" si="8"/>
        <v>0.16700000000000001</v>
      </c>
      <c r="BF57" s="33">
        <f t="shared" si="9"/>
        <v>0.16783216783216801</v>
      </c>
      <c r="BG57" s="26">
        <f t="shared" si="87"/>
        <v>0.16593014266079822</v>
      </c>
      <c r="BH57" s="26">
        <f t="shared" si="88"/>
        <v>2.522334595995239E-2</v>
      </c>
      <c r="CB57">
        <v>0.106</v>
      </c>
      <c r="CC57">
        <v>0.121</v>
      </c>
      <c r="CD57">
        <v>0.159</v>
      </c>
      <c r="CE57" s="33">
        <f t="shared" si="16"/>
        <v>0.12866666666666668</v>
      </c>
      <c r="CF57" s="33">
        <f t="shared" si="17"/>
        <v>-0.20739219712525658</v>
      </c>
      <c r="CG57">
        <v>0.14499999999999999</v>
      </c>
      <c r="CH57">
        <v>0.14499999999999999</v>
      </c>
      <c r="CI57">
        <v>0.17199999999999999</v>
      </c>
      <c r="CJ57" s="33">
        <f t="shared" si="18"/>
        <v>0.154</v>
      </c>
      <c r="CK57" s="33">
        <f t="shared" si="19"/>
        <v>2.4390243902438921E-2</v>
      </c>
      <c r="CL57">
        <v>3.0000000000000001E-3</v>
      </c>
      <c r="CM57">
        <v>0.188</v>
      </c>
      <c r="CO57" s="33">
        <f t="shared" si="20"/>
        <v>9.5500000000000002E-2</v>
      </c>
      <c r="CP57" s="33">
        <f t="shared" si="21"/>
        <v>-0.33216783216783208</v>
      </c>
      <c r="CQ57" s="26">
        <f>AVERAGE(CB57:CN57)</f>
        <v>9.4888726120320774E-2</v>
      </c>
      <c r="CR57" s="26">
        <f>STDEV(CB57:CN57)</f>
        <v>0.11036142046613188</v>
      </c>
      <c r="CT57">
        <v>0.14299999999999999</v>
      </c>
      <c r="CU57">
        <v>0.14899999999999999</v>
      </c>
      <c r="CV57">
        <v>0.111</v>
      </c>
      <c r="CW57" s="33">
        <f t="shared" si="22"/>
        <v>0.13433333333333333</v>
      </c>
      <c r="CX57" s="33">
        <f t="shared" si="23"/>
        <v>-0.17248459958932236</v>
      </c>
      <c r="CY57">
        <v>9.6000000000000002E-2</v>
      </c>
      <c r="CZ57">
        <v>0.12</v>
      </c>
      <c r="DA57">
        <v>0.222</v>
      </c>
      <c r="DB57" s="33">
        <f t="shared" si="24"/>
        <v>0.14599999999999999</v>
      </c>
      <c r="DC57" s="33">
        <f t="shared" si="25"/>
        <v>-2.8824833702882628E-2</v>
      </c>
      <c r="DD57">
        <v>0.20899999999999999</v>
      </c>
      <c r="DE57">
        <v>0.219</v>
      </c>
      <c r="DG57" s="33">
        <f t="shared" si="26"/>
        <v>0.214</v>
      </c>
      <c r="DH57" s="33">
        <f t="shared" si="27"/>
        <v>0.49650349650349662</v>
      </c>
      <c r="DI57" s="26">
        <f t="shared" si="97"/>
        <v>0.11233532500342737</v>
      </c>
      <c r="DJ57" s="26">
        <f t="shared" si="98"/>
        <v>0.1120168614151963</v>
      </c>
      <c r="ED57">
        <v>0.182</v>
      </c>
      <c r="EE57">
        <v>0.13600000000000001</v>
      </c>
      <c r="EF57">
        <v>0.17499999999999999</v>
      </c>
      <c r="EG57" s="33">
        <f t="shared" si="36"/>
        <v>0.16433333333333333</v>
      </c>
      <c r="EH57" s="33">
        <f t="shared" si="37"/>
        <v>1.2320328542094467E-2</v>
      </c>
      <c r="EI57">
        <v>0.25</v>
      </c>
      <c r="EJ57">
        <v>0.23100000000000001</v>
      </c>
      <c r="EK57">
        <v>0.16300000000000001</v>
      </c>
      <c r="EL57" s="33">
        <f t="shared" si="38"/>
        <v>0.21466666666666667</v>
      </c>
      <c r="EM57" s="33">
        <f t="shared" si="39"/>
        <v>0.42793791574279372</v>
      </c>
      <c r="EN57">
        <v>0.20300000000000001</v>
      </c>
      <c r="EO57">
        <v>0.156</v>
      </c>
      <c r="EP57">
        <v>0.10100000000000001</v>
      </c>
      <c r="EQ57" s="33">
        <f t="shared" si="40"/>
        <v>0.15333333333333332</v>
      </c>
      <c r="ER57" s="33">
        <f t="shared" si="41"/>
        <v>7.2261072261072271E-2</v>
      </c>
      <c r="ES57" s="26">
        <f t="shared" si="94"/>
        <v>0.18586601879114523</v>
      </c>
      <c r="ET57" s="26">
        <f t="shared" si="95"/>
        <v>9.4732330019630995E-2</v>
      </c>
      <c r="EV57">
        <v>0.245</v>
      </c>
      <c r="EW57">
        <v>0.23899999999999999</v>
      </c>
      <c r="EX57">
        <v>0.13700000000000001</v>
      </c>
      <c r="EY57" s="33">
        <f t="shared" si="59"/>
        <v>0.20699999999999999</v>
      </c>
      <c r="EZ57" s="33">
        <f t="shared" si="60"/>
        <v>0.27515400410677615</v>
      </c>
      <c r="FA57">
        <v>0.20200000000000001</v>
      </c>
      <c r="FB57">
        <v>0.26500000000000001</v>
      </c>
      <c r="FC57">
        <v>0.22700000000000001</v>
      </c>
      <c r="FD57" s="33">
        <f t="shared" si="61"/>
        <v>0.23133333333333336</v>
      </c>
      <c r="FE57" s="33">
        <f t="shared" si="62"/>
        <v>0.53880266075388028</v>
      </c>
      <c r="FF57">
        <v>0.17699999999999999</v>
      </c>
      <c r="FG57">
        <v>0.14799999999999999</v>
      </c>
      <c r="FH57">
        <v>0.13400000000000001</v>
      </c>
      <c r="FI57" s="33">
        <f t="shared" si="63"/>
        <v>0.153</v>
      </c>
      <c r="FJ57" s="33">
        <f t="shared" si="64"/>
        <v>6.9930069930070005E-2</v>
      </c>
      <c r="FK57" s="26">
        <f>AVERAGE(EV57:FH57)</f>
        <v>0.23279153832261465</v>
      </c>
      <c r="FL57" s="26">
        <f>STDEV(EV57:FH57)</f>
        <v>0.1030976237329787</v>
      </c>
      <c r="FN57">
        <v>0.11700000000000001</v>
      </c>
      <c r="FO57">
        <v>0.19900000000000001</v>
      </c>
      <c r="FP57">
        <v>0.20899999999999999</v>
      </c>
      <c r="FQ57" s="33">
        <f t="shared" si="65"/>
        <v>0.17500000000000002</v>
      </c>
      <c r="FR57" s="33">
        <f t="shared" si="66"/>
        <v>7.8028747433265017E-2</v>
      </c>
      <c r="FS57">
        <v>0.192</v>
      </c>
      <c r="FT57">
        <v>0.17499999999999999</v>
      </c>
      <c r="FU57">
        <v>0.12</v>
      </c>
      <c r="FV57" s="33">
        <f t="shared" si="67"/>
        <v>0.16233333333333333</v>
      </c>
      <c r="FW57" s="33">
        <f t="shared" si="68"/>
        <v>7.9822616407982147E-2</v>
      </c>
      <c r="FX57">
        <v>0.35199999999999998</v>
      </c>
      <c r="FY57">
        <v>0.29799999999999999</v>
      </c>
      <c r="FZ57">
        <v>0.28899999999999998</v>
      </c>
      <c r="GA57" s="33">
        <f t="shared" si="69"/>
        <v>0.31299999999999994</v>
      </c>
      <c r="GB57" s="33">
        <f t="shared" si="70"/>
        <v>1.1888111888111885</v>
      </c>
      <c r="GC57" s="26">
        <f>AVERAGE(FN57:FZ57)</f>
        <v>0.18816805362881389</v>
      </c>
      <c r="GD57" s="26">
        <f>STDEV(FN57:FZ57)</f>
        <v>8.3781677264682428E-2</v>
      </c>
    </row>
    <row r="58" spans="1:204" ht="16" x14ac:dyDescent="0.2">
      <c r="O58" s="34"/>
      <c r="S58" s="34"/>
      <c r="W58" s="34"/>
      <c r="X58" s="25"/>
      <c r="Y58" s="25"/>
    </row>
    <row r="59" spans="1:204" ht="16" x14ac:dyDescent="0.2">
      <c r="A59">
        <v>17</v>
      </c>
      <c r="B59">
        <v>7.5</v>
      </c>
      <c r="C59">
        <v>26</v>
      </c>
      <c r="D59">
        <v>30</v>
      </c>
      <c r="E59">
        <v>1.1499999999999999</v>
      </c>
      <c r="F59">
        <v>0.23</v>
      </c>
      <c r="G59">
        <v>120</v>
      </c>
      <c r="H59">
        <v>144</v>
      </c>
      <c r="I59">
        <v>144</v>
      </c>
      <c r="J59">
        <f>AVERAGE(G59:I59)</f>
        <v>136</v>
      </c>
      <c r="K59">
        <f>STDEV(G59:I59)</f>
        <v>13.856406460551018</v>
      </c>
      <c r="L59">
        <v>103.9</v>
      </c>
      <c r="M59">
        <v>103.7</v>
      </c>
      <c r="N59">
        <v>109.9</v>
      </c>
      <c r="O59" s="34">
        <f>AVERAGE(L59:N59)</f>
        <v>105.83333333333333</v>
      </c>
      <c r="P59">
        <v>107</v>
      </c>
      <c r="Q59">
        <v>108.2</v>
      </c>
      <c r="R59">
        <v>117.3</v>
      </c>
      <c r="S59" s="34">
        <f t="shared" si="1"/>
        <v>110.83333333333333</v>
      </c>
      <c r="T59">
        <v>111.1</v>
      </c>
      <c r="U59">
        <v>112.7</v>
      </c>
      <c r="V59">
        <v>108.6</v>
      </c>
      <c r="W59" s="34">
        <f t="shared" si="2"/>
        <v>110.8</v>
      </c>
      <c r="X59" s="25">
        <f t="shared" si="4"/>
        <v>109.15555555555557</v>
      </c>
      <c r="Y59" s="25">
        <f t="shared" si="3"/>
        <v>4.2790510370615769</v>
      </c>
      <c r="AR59">
        <v>97</v>
      </c>
      <c r="AS59">
        <v>97.6</v>
      </c>
      <c r="AT59">
        <v>97.9</v>
      </c>
      <c r="AU59" s="33">
        <f t="shared" si="5"/>
        <v>97.5</v>
      </c>
      <c r="AV59" s="33">
        <f t="shared" si="6"/>
        <v>-7.8740157480314918E-2</v>
      </c>
      <c r="AW59">
        <v>108.8</v>
      </c>
      <c r="AX59">
        <v>103.5</v>
      </c>
      <c r="AY59">
        <v>109</v>
      </c>
      <c r="AZ59" s="33">
        <f t="shared" si="7"/>
        <v>107.10000000000001</v>
      </c>
      <c r="BA59" s="33">
        <f>(AZ59-S59)/S59</f>
        <v>-3.3684210526315671E-2</v>
      </c>
      <c r="BB59">
        <v>110</v>
      </c>
      <c r="BC59">
        <v>107.7</v>
      </c>
      <c r="BD59">
        <v>107</v>
      </c>
      <c r="BE59" s="33">
        <f t="shared" si="8"/>
        <v>108.23333333333333</v>
      </c>
      <c r="BF59" s="33">
        <f t="shared" si="9"/>
        <v>-2.3164861612515009E-2</v>
      </c>
      <c r="BG59" s="26">
        <f t="shared" si="87"/>
        <v>87.922121202461028</v>
      </c>
      <c r="BH59" s="26">
        <f t="shared" si="88"/>
        <v>39.349846650500872</v>
      </c>
      <c r="BI59" s="26">
        <f t="shared" ref="BI59" si="99">(BG59-X59)/X59</f>
        <v>-0.19452454110123252</v>
      </c>
      <c r="CB59">
        <v>111.5</v>
      </c>
      <c r="CC59">
        <v>116.8</v>
      </c>
      <c r="CD59">
        <v>111.5</v>
      </c>
      <c r="CE59" s="33">
        <f t="shared" si="16"/>
        <v>113.26666666666667</v>
      </c>
      <c r="CF59" s="33">
        <f t="shared" si="17"/>
        <v>7.0236220472440977E-2</v>
      </c>
      <c r="CG59">
        <v>105.6</v>
      </c>
      <c r="CH59">
        <v>100.9</v>
      </c>
      <c r="CI59">
        <v>104.6</v>
      </c>
      <c r="CJ59" s="33">
        <f t="shared" si="18"/>
        <v>103.7</v>
      </c>
      <c r="CK59" s="33">
        <f t="shared" si="19"/>
        <v>-6.4360902255639035E-2</v>
      </c>
      <c r="CL59">
        <v>105</v>
      </c>
      <c r="CM59">
        <v>102.1</v>
      </c>
      <c r="CN59">
        <v>107.7</v>
      </c>
      <c r="CO59" s="33">
        <f t="shared" si="20"/>
        <v>104.93333333333334</v>
      </c>
      <c r="CP59" s="33">
        <f t="shared" si="21"/>
        <v>-5.2948255114320039E-2</v>
      </c>
      <c r="CQ59" s="26">
        <f>AVERAGE(CB59:CN59)</f>
        <v>90.974810921914113</v>
      </c>
      <c r="CR59" s="26">
        <f>STDEV(CB59:CN59)</f>
        <v>40.63905753050863</v>
      </c>
      <c r="CS59" s="26">
        <f>(CQ59-X59)/X59</f>
        <v>-0.16655812469744816</v>
      </c>
      <c r="CT59">
        <v>111.3</v>
      </c>
      <c r="CU59">
        <v>119</v>
      </c>
      <c r="CV59">
        <v>118.8</v>
      </c>
      <c r="CW59" s="33">
        <f t="shared" si="22"/>
        <v>116.36666666666667</v>
      </c>
      <c r="CX59" s="33">
        <f t="shared" si="23"/>
        <v>9.9527559055118231E-2</v>
      </c>
      <c r="CY59">
        <v>118.8</v>
      </c>
      <c r="CZ59">
        <v>128.69999999999999</v>
      </c>
      <c r="DA59">
        <v>122</v>
      </c>
      <c r="DB59" s="33">
        <f t="shared" si="24"/>
        <v>123.16666666666667</v>
      </c>
      <c r="DC59" s="33">
        <f t="shared" si="25"/>
        <v>0.11127819548872189</v>
      </c>
      <c r="DD59">
        <v>110.9</v>
      </c>
      <c r="DE59">
        <v>113.8</v>
      </c>
      <c r="DF59">
        <v>110.3</v>
      </c>
      <c r="DG59" s="33">
        <f t="shared" si="26"/>
        <v>111.66666666666667</v>
      </c>
      <c r="DH59" s="33">
        <f t="shared" si="27"/>
        <v>7.8219013237064462E-3</v>
      </c>
      <c r="DI59" s="26">
        <f t="shared" si="97"/>
        <v>99.488010699067459</v>
      </c>
      <c r="DJ59" s="26">
        <f t="shared" si="98"/>
        <v>44.419980142489365</v>
      </c>
      <c r="DK59" s="26">
        <f>(DI59-X59)/X59</f>
        <v>-8.8566677227598686E-2</v>
      </c>
      <c r="DL59">
        <v>129.9</v>
      </c>
      <c r="DM59">
        <v>129.9</v>
      </c>
      <c r="DN59">
        <v>131</v>
      </c>
      <c r="DO59" s="33">
        <f t="shared" si="30"/>
        <v>130.26666666666668</v>
      </c>
      <c r="DP59" s="33">
        <f t="shared" si="31"/>
        <v>0.23086614173228365</v>
      </c>
      <c r="DQ59">
        <v>139.6</v>
      </c>
      <c r="DR59">
        <v>147.80000000000001</v>
      </c>
      <c r="DS59">
        <v>128.69999999999999</v>
      </c>
      <c r="DT59" s="33">
        <f t="shared" si="32"/>
        <v>138.69999999999999</v>
      </c>
      <c r="DU59" s="33">
        <f t="shared" si="33"/>
        <v>0.25142857142857139</v>
      </c>
      <c r="DV59">
        <v>137</v>
      </c>
      <c r="DW59">
        <v>131.6</v>
      </c>
      <c r="DX59">
        <v>141.30000000000001</v>
      </c>
      <c r="DY59" s="33">
        <f t="shared" si="34"/>
        <v>136.63333333333335</v>
      </c>
      <c r="DZ59" s="33">
        <f t="shared" si="35"/>
        <v>0.2331528279181711</v>
      </c>
      <c r="EA59" s="26">
        <f>AVERAGE(DL59:DX59)</f>
        <v>114.32684318306366</v>
      </c>
      <c r="EB59" s="26">
        <f>STDEV(DL59:DX59)</f>
        <v>50.947701143168722</v>
      </c>
      <c r="EC59" s="26">
        <f>(EA59-X59)/X59</f>
        <v>4.7375395610314362E-2</v>
      </c>
      <c r="ED59">
        <v>129.6</v>
      </c>
      <c r="EE59">
        <v>135.19999999999999</v>
      </c>
      <c r="EF59">
        <v>129.6</v>
      </c>
      <c r="EG59" s="33">
        <f t="shared" si="36"/>
        <v>131.46666666666667</v>
      </c>
      <c r="EH59" s="33">
        <f t="shared" si="37"/>
        <v>0.2422047244094489</v>
      </c>
      <c r="EI59">
        <v>129.4</v>
      </c>
      <c r="EJ59">
        <v>124.6</v>
      </c>
      <c r="EK59">
        <v>128.5</v>
      </c>
      <c r="EL59" s="33">
        <f t="shared" si="38"/>
        <v>127.5</v>
      </c>
      <c r="EM59" s="33">
        <f t="shared" si="39"/>
        <v>0.15037593984962411</v>
      </c>
      <c r="EN59">
        <v>133.19999999999999</v>
      </c>
      <c r="EO59">
        <v>128.4</v>
      </c>
      <c r="EP59">
        <v>129.19999999999999</v>
      </c>
      <c r="EQ59" s="33">
        <f t="shared" si="40"/>
        <v>130.26666666666668</v>
      </c>
      <c r="ER59" s="33">
        <f t="shared" si="41"/>
        <v>0.17569193742478956</v>
      </c>
      <c r="ES59" s="26">
        <f t="shared" si="94"/>
        <v>109.77378825622509</v>
      </c>
      <c r="ET59" s="26">
        <f t="shared" si="95"/>
        <v>48.700347427664894</v>
      </c>
      <c r="EU59" s="26">
        <f xml:space="preserve"> (ES59-X59)/X59</f>
        <v>5.6637767773062989E-3</v>
      </c>
    </row>
    <row r="60" spans="1:204" ht="16" x14ac:dyDescent="0.2">
      <c r="L60">
        <v>0.23799999999999999</v>
      </c>
      <c r="M60">
        <v>0.27200000000000002</v>
      </c>
      <c r="N60">
        <v>0.22</v>
      </c>
      <c r="O60" s="34">
        <f t="shared" si="0"/>
        <v>0.24333333333333332</v>
      </c>
      <c r="P60">
        <v>0.24199999999999999</v>
      </c>
      <c r="Q60">
        <v>0.22500000000000001</v>
      </c>
      <c r="R60">
        <v>0.129</v>
      </c>
      <c r="S60" s="34">
        <f t="shared" si="1"/>
        <v>0.19866666666666666</v>
      </c>
      <c r="T60">
        <v>0.182</v>
      </c>
      <c r="U60">
        <v>0.14199999999999999</v>
      </c>
      <c r="V60">
        <v>0.18099999999999999</v>
      </c>
      <c r="W60" s="34">
        <f t="shared" si="2"/>
        <v>0.16833333333333331</v>
      </c>
      <c r="X60" s="25">
        <f t="shared" si="4"/>
        <v>0.20344444444444443</v>
      </c>
      <c r="Y60" s="25">
        <f t="shared" si="3"/>
        <v>4.7958604835605705E-2</v>
      </c>
      <c r="AR60">
        <v>0.21099999999999999</v>
      </c>
      <c r="AS60">
        <v>0.152</v>
      </c>
      <c r="AT60">
        <v>0.21199999999999999</v>
      </c>
      <c r="AU60" s="33">
        <f t="shared" si="5"/>
        <v>0.19166666666666665</v>
      </c>
      <c r="AV60" s="33">
        <f t="shared" si="6"/>
        <v>-0.21232876712328769</v>
      </c>
      <c r="AW60">
        <v>0.16200000000000001</v>
      </c>
      <c r="AX60">
        <v>0.26800000000000002</v>
      </c>
      <c r="AY60">
        <v>0.21099999999999999</v>
      </c>
      <c r="AZ60" s="33">
        <f t="shared" si="7"/>
        <v>0.21366666666666667</v>
      </c>
      <c r="BA60" s="33">
        <f>(AZ60-S60)/S60</f>
        <v>7.5503355704698058E-2</v>
      </c>
      <c r="BB60">
        <v>0.152</v>
      </c>
      <c r="BC60">
        <v>0.25900000000000001</v>
      </c>
      <c r="BD60">
        <v>0.23499999999999999</v>
      </c>
      <c r="BE60" s="33">
        <f t="shared" si="8"/>
        <v>0.21533333333333335</v>
      </c>
      <c r="BF60" s="33">
        <f t="shared" si="9"/>
        <v>0.27920792079207951</v>
      </c>
      <c r="BG60" s="26">
        <f t="shared" si="87"/>
        <v>0.16388522476267256</v>
      </c>
      <c r="BH60" s="26">
        <f t="shared" si="88"/>
        <v>0.12402387135301446</v>
      </c>
      <c r="CB60">
        <v>0.216</v>
      </c>
      <c r="CC60">
        <v>6.2E-2</v>
      </c>
      <c r="CD60">
        <v>0.19700000000000001</v>
      </c>
      <c r="CE60" s="33">
        <f t="shared" si="16"/>
        <v>0.15833333333333335</v>
      </c>
      <c r="CF60" s="33">
        <f t="shared" si="17"/>
        <v>-0.34931506849315058</v>
      </c>
      <c r="CG60">
        <v>0.19</v>
      </c>
      <c r="CH60">
        <v>0.20399999999999999</v>
      </c>
      <c r="CI60">
        <v>0.192</v>
      </c>
      <c r="CJ60" s="33">
        <f t="shared" si="18"/>
        <v>0.19533333333333336</v>
      </c>
      <c r="CK60" s="33">
        <f t="shared" si="19"/>
        <v>-1.6778523489932716E-2</v>
      </c>
      <c r="CL60">
        <v>0.26</v>
      </c>
      <c r="CM60">
        <v>0.16500000000000001</v>
      </c>
      <c r="CN60">
        <v>0.2</v>
      </c>
      <c r="CO60" s="33">
        <f t="shared" si="20"/>
        <v>0.20833333333333334</v>
      </c>
      <c r="CP60" s="33">
        <f t="shared" si="21"/>
        <v>0.23762376237623786</v>
      </c>
      <c r="CQ60" s="26">
        <f>AVERAGE(CB60:CN60)</f>
        <v>0.12873639036027565</v>
      </c>
      <c r="CR60" s="26">
        <f>STDEV(CB60:CN60)</f>
        <v>0.1604138748268365</v>
      </c>
      <c r="CT60">
        <v>0.27</v>
      </c>
      <c r="CU60">
        <v>0.23400000000000001</v>
      </c>
      <c r="CV60">
        <v>0.22600000000000001</v>
      </c>
      <c r="CW60" s="33">
        <f t="shared" si="22"/>
        <v>0.24333333333333332</v>
      </c>
      <c r="CX60" s="33">
        <f t="shared" si="23"/>
        <v>0</v>
      </c>
      <c r="CY60">
        <v>0.26500000000000001</v>
      </c>
      <c r="CZ60">
        <v>0.27300000000000002</v>
      </c>
      <c r="DA60">
        <v>0.26500000000000001</v>
      </c>
      <c r="DB60" s="33">
        <f t="shared" si="24"/>
        <v>0.26766666666666666</v>
      </c>
      <c r="DC60" s="33">
        <f t="shared" si="25"/>
        <v>0.34731543624161076</v>
      </c>
      <c r="DD60">
        <v>0.152</v>
      </c>
      <c r="DE60">
        <v>0.125</v>
      </c>
      <c r="DF60">
        <v>0.17499999999999999</v>
      </c>
      <c r="DG60" s="33">
        <f t="shared" si="26"/>
        <v>0.15066666666666667</v>
      </c>
      <c r="DH60" s="33">
        <f t="shared" si="27"/>
        <v>-0.10495049504950478</v>
      </c>
      <c r="DI60" s="26">
        <f t="shared" si="97"/>
        <v>0.21871657201858546</v>
      </c>
      <c r="DJ60" s="26">
        <f t="shared" si="98"/>
        <v>8.7877453699722302E-2</v>
      </c>
      <c r="DL60">
        <v>0.13</v>
      </c>
      <c r="DM60">
        <v>0.27200000000000002</v>
      </c>
      <c r="DN60">
        <v>0.14899999999999999</v>
      </c>
      <c r="DO60" s="33">
        <f t="shared" si="30"/>
        <v>0.18366666666666667</v>
      </c>
      <c r="DP60" s="33">
        <f t="shared" si="31"/>
        <v>-0.24520547945205473</v>
      </c>
      <c r="DQ60">
        <v>0.112</v>
      </c>
      <c r="DR60">
        <v>0.25600000000000001</v>
      </c>
      <c r="DS60">
        <v>0.19500000000000001</v>
      </c>
      <c r="DT60" s="33">
        <f t="shared" si="32"/>
        <v>0.18766666666666665</v>
      </c>
      <c r="DU60" s="33">
        <f t="shared" si="33"/>
        <v>-5.5369127516778575E-2</v>
      </c>
      <c r="DV60">
        <v>0.16500000000000001</v>
      </c>
      <c r="DW60">
        <v>0.17799999999999999</v>
      </c>
      <c r="DX60">
        <v>0.247</v>
      </c>
      <c r="DY60" s="33">
        <f t="shared" si="34"/>
        <v>0.19666666666666666</v>
      </c>
      <c r="DZ60" s="33">
        <f t="shared" si="35"/>
        <v>0.16831683168316844</v>
      </c>
      <c r="EA60" s="26">
        <f>AVERAGE(DL60:DX60)</f>
        <v>0.13651990202803846</v>
      </c>
      <c r="EB60" s="26">
        <f>STDEV(DL60:DX60)</f>
        <v>0.14111514276493495</v>
      </c>
      <c r="ED60">
        <v>0.108</v>
      </c>
      <c r="EE60">
        <v>0.16400000000000001</v>
      </c>
      <c r="EF60">
        <v>0.113</v>
      </c>
      <c r="EG60" s="33">
        <f t="shared" si="36"/>
        <v>0.12833333333333333</v>
      </c>
      <c r="EH60" s="33">
        <f t="shared" si="37"/>
        <v>-0.4726027397260274</v>
      </c>
      <c r="EI60">
        <v>8.3000000000000004E-2</v>
      </c>
      <c r="EJ60">
        <v>0.14499999999999999</v>
      </c>
      <c r="EK60">
        <v>0.158</v>
      </c>
      <c r="EL60" s="33">
        <f t="shared" si="38"/>
        <v>0.12866666666666668</v>
      </c>
      <c r="EM60" s="33">
        <f t="shared" si="39"/>
        <v>-0.35234899328859054</v>
      </c>
      <c r="EN60">
        <v>8.5000000000000006E-2</v>
      </c>
      <c r="EO60">
        <v>0.13600000000000001</v>
      </c>
      <c r="EP60">
        <v>0.14399999999999999</v>
      </c>
      <c r="EQ60" s="33">
        <f t="shared" si="40"/>
        <v>0.12166666666666666</v>
      </c>
      <c r="ER60" s="33">
        <f t="shared" si="41"/>
        <v>-0.27722772277227714</v>
      </c>
      <c r="ES60" s="26">
        <f t="shared" si="94"/>
        <v>4.3696020537337087E-2</v>
      </c>
      <c r="ET60" s="26">
        <f t="shared" si="95"/>
        <v>0.20542035550775589</v>
      </c>
    </row>
    <row r="61" spans="1:204" ht="16" x14ac:dyDescent="0.2">
      <c r="X61" s="25"/>
      <c r="Y61" s="25"/>
    </row>
    <row r="62" spans="1:204" ht="16" x14ac:dyDescent="0.2">
      <c r="A62" t="s">
        <v>98</v>
      </c>
      <c r="X62" s="25"/>
      <c r="Y62" s="25"/>
    </row>
    <row r="63" spans="1:204" ht="16" x14ac:dyDescent="0.2">
      <c r="X63" s="25"/>
      <c r="Y63" s="25"/>
      <c r="ED63" t="s">
        <v>82</v>
      </c>
      <c r="EV63" t="s">
        <v>96</v>
      </c>
      <c r="FN63" t="s">
        <v>89</v>
      </c>
    </row>
    <row r="64" spans="1:204" ht="16" x14ac:dyDescent="0.2">
      <c r="A64" s="26">
        <v>18</v>
      </c>
      <c r="B64">
        <v>10</v>
      </c>
      <c r="C64">
        <v>40</v>
      </c>
      <c r="D64">
        <v>40</v>
      </c>
      <c r="E64">
        <v>1</v>
      </c>
      <c r="F64">
        <v>0.2</v>
      </c>
      <c r="G64" t="s">
        <v>97</v>
      </c>
      <c r="H64" t="s">
        <v>97</v>
      </c>
      <c r="I64" t="s">
        <v>82</v>
      </c>
      <c r="L64">
        <v>126.4</v>
      </c>
      <c r="M64">
        <v>125.7</v>
      </c>
      <c r="N64">
        <v>126.3</v>
      </c>
      <c r="O64" s="34">
        <f>AVERAGE(L64:N64)</f>
        <v>126.13333333333334</v>
      </c>
      <c r="P64">
        <v>122.9</v>
      </c>
      <c r="Q64">
        <v>129.1</v>
      </c>
      <c r="R64">
        <v>127.3</v>
      </c>
      <c r="S64" s="34">
        <f t="shared" ref="S64:S71" si="100">AVERAGE(P64:R64)</f>
        <v>126.43333333333334</v>
      </c>
      <c r="T64">
        <v>122.8</v>
      </c>
      <c r="U64">
        <v>123.5</v>
      </c>
      <c r="V64">
        <v>120.7</v>
      </c>
      <c r="W64" s="34">
        <f t="shared" ref="W64:W68" si="101">AVERAGE(T64:V64)</f>
        <v>122.33333333333333</v>
      </c>
      <c r="X64" s="25">
        <f t="shared" si="4"/>
        <v>124.96666666666667</v>
      </c>
      <c r="Y64" s="25">
        <f t="shared" si="3"/>
        <v>2.6509432283623107</v>
      </c>
      <c r="AR64">
        <v>136.6</v>
      </c>
      <c r="AS64">
        <v>133.5</v>
      </c>
      <c r="AT64">
        <v>131</v>
      </c>
      <c r="AU64" s="33">
        <f t="shared" ref="AU64:AU71" si="102">AVERAGE(AR64:AT64)</f>
        <v>133.70000000000002</v>
      </c>
      <c r="AV64" s="33">
        <f t="shared" ref="AV64:AV71" si="103">(AU64-O64)/O64</f>
        <v>5.998942917547577E-2</v>
      </c>
      <c r="AW64">
        <v>138.1</v>
      </c>
      <c r="AX64">
        <v>132.6</v>
      </c>
      <c r="AY64">
        <v>131.5</v>
      </c>
      <c r="AZ64" s="33">
        <f t="shared" ref="AZ64:AZ71" si="104">AVERAGE(AW64:AY64)</f>
        <v>134.06666666666666</v>
      </c>
      <c r="BA64" s="33">
        <f>(AZ64-S64)/S64</f>
        <v>6.0374373846559387E-2</v>
      </c>
      <c r="BB64">
        <v>136.30000000000001</v>
      </c>
      <c r="BC64">
        <v>136.30000000000001</v>
      </c>
      <c r="BD64">
        <v>137.30000000000001</v>
      </c>
      <c r="BE64" s="33">
        <f t="shared" ref="BE64:BE68" si="105">AVERAGE(BB64:BD64)</f>
        <v>136.63333333333335</v>
      </c>
      <c r="BF64" s="33">
        <f t="shared" ref="BF64:BF68" si="106">(BE64-W64)/W64</f>
        <v>0.11689373297002746</v>
      </c>
      <c r="BG64" s="26">
        <f t="shared" ref="BG64:BG71" si="107">AVERAGE(AR64:BD64)</f>
        <v>113.92977157459144</v>
      </c>
      <c r="BH64" s="26">
        <f t="shared" ref="BH64:BH71" si="108">STDEV(AR64:BD64)</f>
        <v>50.584715487492019</v>
      </c>
      <c r="BI64" s="26">
        <f t="shared" ref="BI64" si="109">(BG64-X64)/X64</f>
        <v>-8.8318712393240018E-2</v>
      </c>
      <c r="BJ64">
        <v>129</v>
      </c>
      <c r="BK64">
        <v>127.6</v>
      </c>
      <c r="BL64">
        <v>127.5</v>
      </c>
      <c r="BM64" s="33">
        <f t="shared" ref="BM64:BM65" si="110">AVERAGE(BJ64:BL64)</f>
        <v>128.03333333333333</v>
      </c>
      <c r="BN64" s="33">
        <f t="shared" ref="BN64:BN65" si="111">(BM64-O64)/O64</f>
        <v>1.5063424947145809E-2</v>
      </c>
      <c r="BO64">
        <v>126.9</v>
      </c>
      <c r="BP64">
        <v>131.4</v>
      </c>
      <c r="BQ64">
        <v>133.19999999999999</v>
      </c>
      <c r="BR64" s="33">
        <f t="shared" ref="BR64:BR65" si="112">AVERAGE(BO64:BQ64)</f>
        <v>130.5</v>
      </c>
      <c r="BS64" s="33">
        <f t="shared" ref="BS64:BS65" si="113">(BR64-S64)/S64</f>
        <v>3.2164513577642995E-2</v>
      </c>
      <c r="BT64">
        <v>126.4</v>
      </c>
      <c r="BU64">
        <v>126.5</v>
      </c>
      <c r="BV64">
        <v>129.5</v>
      </c>
      <c r="BW64" s="33">
        <f t="shared" ref="BW64:BW65" si="114">AVERAGE(BT64:BV64)</f>
        <v>127.46666666666665</v>
      </c>
      <c r="BX64" s="33">
        <f t="shared" ref="BX64:BX65" si="115">(BW64-W64)/W64</f>
        <v>4.1961852861035362E-2</v>
      </c>
      <c r="BY64" s="26">
        <f t="shared" ref="BY64:BY65" si="116">AVERAGE(BJ64:BV64)</f>
        <v>108.96773548245064</v>
      </c>
      <c r="BZ64" s="26">
        <f t="shared" ref="BZ64:BZ65" si="117">STDEV(BJ64:BV64)</f>
        <v>48.392053252276398</v>
      </c>
      <c r="CA64" s="26">
        <f>(BY64-X64)/X64</f>
        <v>-0.12802558963096319</v>
      </c>
      <c r="CB64">
        <v>134.69999999999999</v>
      </c>
      <c r="CC64">
        <v>134.6</v>
      </c>
      <c r="CD64">
        <v>133.69999999999999</v>
      </c>
      <c r="CE64" s="33">
        <f t="shared" ref="CE64:CE65" si="118">AVERAGE(CB64:CD64)</f>
        <v>134.33333333333331</v>
      </c>
      <c r="CF64" s="33">
        <f t="shared" ref="CF64:CF65" si="119">(CE64-O64)/O64</f>
        <v>6.5010570824524105E-2</v>
      </c>
      <c r="CG64">
        <v>138.4</v>
      </c>
      <c r="CH64">
        <v>133.1</v>
      </c>
      <c r="CI64">
        <v>133.6</v>
      </c>
      <c r="CJ64" s="33">
        <f t="shared" ref="CJ64:CJ65" si="120">AVERAGE(CG64:CI64)</f>
        <v>135.03333333333333</v>
      </c>
      <c r="CK64" s="33">
        <f t="shared" ref="CK64:CK65" si="121">(CJ64-S64)/S64</f>
        <v>6.8020036910097503E-2</v>
      </c>
      <c r="CL64">
        <v>138.1</v>
      </c>
      <c r="CM64">
        <v>132.1</v>
      </c>
      <c r="CN64">
        <v>136.6</v>
      </c>
      <c r="CO64" s="33">
        <f t="shared" ref="CO64:CO65" si="122">AVERAGE(CL64:CN64)</f>
        <v>135.6</v>
      </c>
      <c r="CP64" s="33">
        <f t="shared" ref="CP64:CP65" si="123">(CO64-W64)/W64</f>
        <v>0.10844686648501362</v>
      </c>
      <c r="CQ64" s="26">
        <f>AVERAGE(CB64:CN64)</f>
        <v>114.18459209803085</v>
      </c>
      <c r="CR64" s="26">
        <f>STDEV(CB64:CN64)</f>
        <v>50.679984925788141</v>
      </c>
      <c r="CS64" s="26">
        <f>(CQ64-X64)/X64</f>
        <v>-8.6279604443604857E-2</v>
      </c>
      <c r="CT64">
        <v>137.4</v>
      </c>
      <c r="CU64">
        <v>138.6</v>
      </c>
      <c r="CV64">
        <v>136.80000000000001</v>
      </c>
      <c r="CW64" s="33">
        <f t="shared" ref="CW64:CW65" si="124">AVERAGE(CT64:CV64)</f>
        <v>137.6</v>
      </c>
      <c r="CX64" s="33">
        <f t="shared" ref="CX64:CX65" si="125">(CW64-O64)/O64</f>
        <v>9.0909090909090801E-2</v>
      </c>
      <c r="CY64">
        <v>140.80000000000001</v>
      </c>
      <c r="CZ64">
        <v>142.5</v>
      </c>
      <c r="DA64">
        <v>142.1</v>
      </c>
      <c r="DB64" s="33">
        <f t="shared" ref="DB64:DB65" si="126">AVERAGE(CY64:DA64)</f>
        <v>141.79999999999998</v>
      </c>
      <c r="DC64" s="33">
        <f t="shared" ref="DC64:DC65" si="127">(DB64-S64)/S64</f>
        <v>0.12153967835486405</v>
      </c>
      <c r="DD64">
        <v>151.1</v>
      </c>
      <c r="DE64">
        <v>150.1</v>
      </c>
      <c r="DF64">
        <v>137.9</v>
      </c>
      <c r="DG64" s="33">
        <f>AVERAGE(DD64:DF64)</f>
        <v>146.36666666666667</v>
      </c>
      <c r="DH64" s="33">
        <f>(DG64-W64)/W64</f>
        <v>0.19645776566757503</v>
      </c>
      <c r="DI64" s="26">
        <f>AVERAGE(CT64:DF64)</f>
        <v>119.76249605917414</v>
      </c>
      <c r="DJ64" s="26">
        <f>STDEV(CT64:DF64)</f>
        <v>53.29570966640442</v>
      </c>
      <c r="DK64" s="26">
        <f>(DI64-X64)/X64</f>
        <v>-4.1644470051954083E-2</v>
      </c>
      <c r="DL64">
        <v>146.80000000000001</v>
      </c>
      <c r="DM64">
        <v>147.9</v>
      </c>
      <c r="DN64">
        <v>145.9</v>
      </c>
      <c r="DO64" s="33">
        <f t="shared" ref="DO64:DO65" si="128">AVERAGE(DL64:DN64)</f>
        <v>146.86666666666667</v>
      </c>
      <c r="DP64" s="33">
        <f t="shared" ref="DP64:DP65" si="129">(DO64-O64)/O64</f>
        <v>0.16437632135306554</v>
      </c>
      <c r="DQ64">
        <v>149.5</v>
      </c>
      <c r="DR64">
        <v>145.80000000000001</v>
      </c>
      <c r="DS64">
        <v>150.5</v>
      </c>
      <c r="DT64" s="33">
        <f t="shared" ref="DT64:DT65" si="130">AVERAGE(DQ64:DS64)</f>
        <v>148.6</v>
      </c>
      <c r="DU64" s="33">
        <f t="shared" ref="DU64:DU65" si="131">(DT64-S64)/S64</f>
        <v>0.17532296335354591</v>
      </c>
      <c r="DV64">
        <v>144.9</v>
      </c>
      <c r="DW64">
        <v>145.4</v>
      </c>
      <c r="DX64">
        <v>148.80000000000001</v>
      </c>
      <c r="DY64" s="33">
        <f t="shared" ref="DY64:DY65" si="132">AVERAGE(DV64:DX64)</f>
        <v>146.36666666666667</v>
      </c>
      <c r="DZ64" s="33">
        <f t="shared" ref="DZ64:DZ65" si="133">(DY64-W64)/W64</f>
        <v>0.19645776566757503</v>
      </c>
      <c r="EA64" s="26">
        <f>AVERAGE(DL64:DX64)</f>
        <v>124.71587430395178</v>
      </c>
      <c r="EB64" s="26">
        <f>STDEV(DL64:DX64)</f>
        <v>55.30024456795374</v>
      </c>
      <c r="EC64" s="26">
        <f>(EA64-X64)/X64</f>
        <v>-2.0068740681372884E-3</v>
      </c>
      <c r="ED64">
        <v>151.9</v>
      </c>
      <c r="EE64">
        <v>148</v>
      </c>
      <c r="EF64">
        <v>146.6</v>
      </c>
      <c r="EG64" s="33">
        <f t="shared" ref="EG64:EG65" si="134">AVERAGE(ED64:EF64)</f>
        <v>148.83333333333334</v>
      </c>
      <c r="EH64" s="33">
        <f t="shared" ref="EH64:EH65" si="135">(EG64-O64)/O64</f>
        <v>0.17996828752642707</v>
      </c>
      <c r="EI64">
        <v>157.69999999999999</v>
      </c>
      <c r="EJ64">
        <v>148.1</v>
      </c>
      <c r="EK64">
        <v>148.69999999999999</v>
      </c>
      <c r="EL64" s="33">
        <f t="shared" ref="EL64:EL65" si="136">AVERAGE(EI64:EK64)</f>
        <v>151.49999999999997</v>
      </c>
      <c r="EM64" s="33">
        <f t="shared" ref="EM64:EM65" si="137">(EL64-S64)/S64</f>
        <v>0.19825995254416004</v>
      </c>
      <c r="EN64">
        <v>148.6</v>
      </c>
      <c r="EO64">
        <v>150.1</v>
      </c>
      <c r="EP64">
        <v>152</v>
      </c>
      <c r="EQ64" s="33">
        <f t="shared" ref="EQ64:EQ65" si="138">AVERAGE(EN64:EP64)</f>
        <v>150.23333333333332</v>
      </c>
      <c r="ER64" s="33">
        <f t="shared" ref="ER64:ER65" si="139">(EQ64-W64)/W64</f>
        <v>0.22806539509536777</v>
      </c>
      <c r="ES64" s="26">
        <f t="shared" ref="ES64:ES65" si="140" xml:space="preserve"> AVERAGE(ED64:EP64)</f>
        <v>127.10858165949259</v>
      </c>
      <c r="ET64" s="26">
        <f t="shared" ref="ET64:ET65" si="141">STDEV(ED64:EP64)</f>
        <v>56.397194742115936</v>
      </c>
      <c r="EU64" s="26">
        <f xml:space="preserve"> (ES64-X64)/X64</f>
        <v>1.7139890580095365E-2</v>
      </c>
      <c r="EV64">
        <v>153.30000000000001</v>
      </c>
      <c r="EW64">
        <v>150.1</v>
      </c>
      <c r="EX64">
        <v>147.69999999999999</v>
      </c>
      <c r="EY64" s="33">
        <f t="shared" ref="EY64:EY65" si="142">AVERAGE(EV64:EX64)</f>
        <v>150.36666666666665</v>
      </c>
      <c r="EZ64" s="33">
        <f t="shared" ref="EZ64:EZ65" si="143">(EY64-O64)/O64</f>
        <v>0.19212473572938665</v>
      </c>
      <c r="FA64">
        <v>150.19999999999999</v>
      </c>
      <c r="FB64">
        <v>150.6</v>
      </c>
      <c r="FC64">
        <v>153.5</v>
      </c>
      <c r="FD64" s="33">
        <f t="shared" ref="FD64:FD65" si="144">AVERAGE(FA64:FC64)</f>
        <v>151.43333333333331</v>
      </c>
      <c r="FE64" s="33">
        <f t="shared" ref="FE64:FE65" si="145">(FD64-S64)/S64</f>
        <v>0.19773266543632986</v>
      </c>
      <c r="FF64">
        <v>158.69999999999999</v>
      </c>
      <c r="FG64">
        <v>159.80000000000001</v>
      </c>
      <c r="FH64">
        <v>155.80000000000001</v>
      </c>
      <c r="FI64" s="33">
        <f t="shared" ref="FI64:FI65" si="146">AVERAGE(FF64:FH64)</f>
        <v>158.1</v>
      </c>
      <c r="FJ64" s="33">
        <f t="shared" ref="FJ64:FJ65" si="147">(FI64-W64)/W64</f>
        <v>0.29237057220708446</v>
      </c>
      <c r="FN64">
        <v>152.4</v>
      </c>
      <c r="FO64">
        <v>157.5</v>
      </c>
      <c r="FP64">
        <v>150.69999999999999</v>
      </c>
      <c r="FQ64" s="33">
        <f t="shared" ref="FQ64:FQ65" si="148">AVERAGE(FN64:FP64)</f>
        <v>153.53333333333333</v>
      </c>
      <c r="FR64" s="33">
        <f t="shared" ref="FR64:FR65" si="149">(FQ64-O64)/O64</f>
        <v>0.21723044397462996</v>
      </c>
      <c r="FS64">
        <v>147.19999999999999</v>
      </c>
      <c r="FT64">
        <v>146.69999999999999</v>
      </c>
      <c r="FU64">
        <v>162.5</v>
      </c>
      <c r="FV64" s="33">
        <f t="shared" ref="FV64:FV65" si="150">AVERAGE(FS64:FU64)</f>
        <v>152.13333333333333</v>
      </c>
      <c r="FW64" s="33">
        <f t="shared" ref="FW64:FW65" si="151">(FV64-S64)/S64</f>
        <v>0.20326918006854722</v>
      </c>
      <c r="FX64">
        <v>150.5</v>
      </c>
      <c r="FY64">
        <v>157.30000000000001</v>
      </c>
      <c r="FZ64">
        <v>161.19999999999999</v>
      </c>
      <c r="GA64" s="33">
        <f t="shared" ref="GA64:GA65" si="152">AVERAGE(FX64:FZ64)</f>
        <v>156.33333333333334</v>
      </c>
      <c r="GB64" s="33">
        <f t="shared" ref="GB64:GB65" si="153">(GA64-W64)/W64</f>
        <v>0.27792915531335161</v>
      </c>
      <c r="GC64" s="26">
        <f>AVERAGE(FN64:FZ64)</f>
        <v>130.1605512531315</v>
      </c>
      <c r="GD64" s="26">
        <f>STDEV(FN64:FZ64)</f>
        <v>57.872406875119808</v>
      </c>
      <c r="GE64" s="26">
        <f>(GC64-X64)/X64</f>
        <v>4.1562159934367827E-2</v>
      </c>
    </row>
    <row r="65" spans="1:186" ht="16" x14ac:dyDescent="0.2">
      <c r="L65">
        <v>0.193</v>
      </c>
      <c r="M65">
        <v>0.186</v>
      </c>
      <c r="N65">
        <v>0.16800000000000001</v>
      </c>
      <c r="O65" s="34">
        <f t="shared" ref="O65:O71" si="154">AVERAGE(L65:N65)</f>
        <v>0.18233333333333335</v>
      </c>
      <c r="P65">
        <v>0.157</v>
      </c>
      <c r="Q65">
        <v>0.11</v>
      </c>
      <c r="R65">
        <v>0.13800000000000001</v>
      </c>
      <c r="S65" s="34">
        <f t="shared" si="100"/>
        <v>0.13500000000000001</v>
      </c>
      <c r="T65">
        <v>0.182</v>
      </c>
      <c r="U65">
        <v>0.184</v>
      </c>
      <c r="V65">
        <v>0.189</v>
      </c>
      <c r="W65" s="34">
        <f t="shared" si="101"/>
        <v>0.18499999999999997</v>
      </c>
      <c r="X65" s="25">
        <f t="shared" si="4"/>
        <v>0.16744444444444445</v>
      </c>
      <c r="Y65" s="25">
        <f t="shared" si="3"/>
        <v>2.7893149298309189E-2</v>
      </c>
      <c r="AR65">
        <v>0.13200000000000001</v>
      </c>
      <c r="AS65">
        <v>0.188</v>
      </c>
      <c r="AT65">
        <v>0.16200000000000001</v>
      </c>
      <c r="AU65" s="33">
        <f t="shared" si="102"/>
        <v>0.16066666666666665</v>
      </c>
      <c r="AV65" s="33">
        <f t="shared" si="103"/>
        <v>-0.1188299817184645</v>
      </c>
      <c r="AW65">
        <v>0.16400000000000001</v>
      </c>
      <c r="AX65">
        <v>0.20200000000000001</v>
      </c>
      <c r="AY65">
        <v>0.16500000000000001</v>
      </c>
      <c r="AZ65" s="33">
        <f t="shared" si="104"/>
        <v>0.17700000000000002</v>
      </c>
      <c r="BA65" s="33">
        <f t="shared" ref="BA65:BA71" si="155">(AZ65-S65)/S65</f>
        <v>0.31111111111111117</v>
      </c>
      <c r="BB65">
        <v>0.17</v>
      </c>
      <c r="BC65">
        <v>0.11700000000000001</v>
      </c>
      <c r="BD65">
        <v>0.11700000000000001</v>
      </c>
      <c r="BE65" s="33">
        <f t="shared" si="105"/>
        <v>0.13466666666666668</v>
      </c>
      <c r="BF65" s="33">
        <f t="shared" si="106"/>
        <v>-0.27207207207207185</v>
      </c>
      <c r="BG65" s="26">
        <f t="shared" si="107"/>
        <v>0.14976521508148563</v>
      </c>
      <c r="BH65" s="26">
        <f t="shared" si="108"/>
        <v>9.4288303605012003E-2</v>
      </c>
      <c r="BJ65">
        <v>0.1</v>
      </c>
      <c r="BK65">
        <v>7.8E-2</v>
      </c>
      <c r="BL65">
        <v>0.129</v>
      </c>
      <c r="BM65" s="33">
        <f t="shared" si="110"/>
        <v>0.10233333333333333</v>
      </c>
      <c r="BN65" s="33">
        <f t="shared" si="111"/>
        <v>-0.43875685557586841</v>
      </c>
      <c r="BO65">
        <v>0.14199999999999999</v>
      </c>
      <c r="BP65">
        <v>0.11899999999999999</v>
      </c>
      <c r="BQ65">
        <v>0.125</v>
      </c>
      <c r="BR65" s="33">
        <f t="shared" si="112"/>
        <v>0.12866666666666668</v>
      </c>
      <c r="BS65" s="33">
        <f t="shared" si="113"/>
        <v>-4.6913580246913548E-2</v>
      </c>
      <c r="BT65">
        <v>0.19700000000000001</v>
      </c>
      <c r="BU65">
        <v>0.16300000000000001</v>
      </c>
      <c r="BV65">
        <v>7.0999999999999994E-2</v>
      </c>
      <c r="BW65" s="33">
        <f t="shared" si="114"/>
        <v>0.14366666666666666</v>
      </c>
      <c r="BX65" s="33">
        <f t="shared" si="115"/>
        <v>-0.22342342342342331</v>
      </c>
      <c r="BY65" s="26">
        <f t="shared" si="116"/>
        <v>6.6871504936709084E-2</v>
      </c>
      <c r="BZ65" s="26">
        <f t="shared" si="117"/>
        <v>0.16245417515567412</v>
      </c>
      <c r="CB65">
        <v>0.10100000000000001</v>
      </c>
      <c r="CC65">
        <v>0.13900000000000001</v>
      </c>
      <c r="CD65">
        <v>0.125</v>
      </c>
      <c r="CE65" s="33">
        <f t="shared" si="118"/>
        <v>0.12166666666666666</v>
      </c>
      <c r="CF65" s="33">
        <f t="shared" si="119"/>
        <v>-0.33272394881170025</v>
      </c>
      <c r="CG65">
        <v>7.5999999999999998E-2</v>
      </c>
      <c r="CH65">
        <v>0.16300000000000001</v>
      </c>
      <c r="CI65">
        <v>0.14099999999999999</v>
      </c>
      <c r="CJ65" s="33">
        <f t="shared" si="120"/>
        <v>0.12666666666666668</v>
      </c>
      <c r="CK65" s="33">
        <f t="shared" si="121"/>
        <v>-6.1728395061728378E-2</v>
      </c>
      <c r="CL65">
        <v>5.8999999999999997E-2</v>
      </c>
      <c r="CM65">
        <v>0.13400000000000001</v>
      </c>
      <c r="CN65">
        <v>0.115</v>
      </c>
      <c r="CO65" s="33">
        <f t="shared" si="122"/>
        <v>0.10266666666666667</v>
      </c>
      <c r="CP65" s="33">
        <f t="shared" si="123"/>
        <v>-0.44504504504504494</v>
      </c>
      <c r="CQ65" s="26">
        <f>AVERAGE(CB65:CN65)</f>
        <v>6.9760076112300368E-2</v>
      </c>
      <c r="CR65" s="26">
        <f>STDEV(CB65:CN65)</f>
        <v>0.13358323130868907</v>
      </c>
      <c r="CT65">
        <v>0.14299999999999999</v>
      </c>
      <c r="CU65">
        <v>0.14399999999999999</v>
      </c>
      <c r="CV65">
        <v>0.12</v>
      </c>
      <c r="CW65" s="33">
        <f t="shared" si="124"/>
        <v>0.13566666666666666</v>
      </c>
      <c r="CX65" s="33">
        <f t="shared" si="125"/>
        <v>-0.25594149908592334</v>
      </c>
      <c r="CY65">
        <v>0.16</v>
      </c>
      <c r="CZ65">
        <v>0.126</v>
      </c>
      <c r="DA65">
        <v>0.11899999999999999</v>
      </c>
      <c r="DB65" s="33">
        <f t="shared" si="126"/>
        <v>0.13500000000000001</v>
      </c>
      <c r="DC65" s="33">
        <f t="shared" si="127"/>
        <v>0</v>
      </c>
      <c r="DD65">
        <v>1.0999999999999999E-2</v>
      </c>
      <c r="DE65">
        <v>3.5000000000000003E-2</v>
      </c>
      <c r="DF65">
        <v>0.14000000000000001</v>
      </c>
      <c r="DG65" s="33">
        <f>AVERAGE(DD65:DF65)</f>
        <v>6.2E-2</v>
      </c>
      <c r="DH65" s="33">
        <f>(DG65-W65)/W65</f>
        <v>-0.66486486486486485</v>
      </c>
      <c r="DI65" s="26">
        <f>AVERAGE(CT65:DF65)</f>
        <v>7.7901935967749497E-2</v>
      </c>
      <c r="DJ65" s="26">
        <f>STDEV(CT65:DF65)</f>
        <v>0.11380218372282037</v>
      </c>
      <c r="DL65">
        <v>0.11899999999999999</v>
      </c>
      <c r="DM65">
        <v>7.2999999999999995E-2</v>
      </c>
      <c r="DN65">
        <v>9.6000000000000002E-2</v>
      </c>
      <c r="DO65" s="33">
        <f t="shared" si="128"/>
        <v>9.6000000000000016E-2</v>
      </c>
      <c r="DP65" s="33">
        <f t="shared" si="129"/>
        <v>-0.47349177330895792</v>
      </c>
      <c r="DQ65">
        <v>0.158</v>
      </c>
      <c r="DR65">
        <v>0.185</v>
      </c>
      <c r="DS65">
        <v>9.5000000000000001E-2</v>
      </c>
      <c r="DT65" s="33">
        <f t="shared" si="130"/>
        <v>0.14599999999999999</v>
      </c>
      <c r="DU65" s="33">
        <f t="shared" si="131"/>
        <v>8.1481481481481349E-2</v>
      </c>
      <c r="DV65">
        <v>0.11600000000000001</v>
      </c>
      <c r="DW65">
        <v>0.10100000000000001</v>
      </c>
      <c r="DX65">
        <v>9.0999999999999998E-2</v>
      </c>
      <c r="DY65" s="33">
        <f t="shared" si="132"/>
        <v>0.10266666666666668</v>
      </c>
      <c r="DZ65" s="33">
        <f t="shared" si="133"/>
        <v>-0.44504504504504488</v>
      </c>
      <c r="EA65" s="26">
        <f>AVERAGE(DL65:DX65)</f>
        <v>6.7999208320963345E-2</v>
      </c>
      <c r="EB65" s="26">
        <f>STDEV(DL65:DX65)</f>
        <v>0.16585965224049809</v>
      </c>
      <c r="ED65">
        <v>3.2000000000000001E-2</v>
      </c>
      <c r="EE65">
        <v>0.129</v>
      </c>
      <c r="EF65">
        <v>0.14399999999999999</v>
      </c>
      <c r="EG65" s="33">
        <f t="shared" si="134"/>
        <v>0.10166666666666667</v>
      </c>
      <c r="EH65" s="33">
        <f t="shared" si="135"/>
        <v>-0.44241316270566733</v>
      </c>
      <c r="EI65">
        <v>1.0999999999999999E-2</v>
      </c>
      <c r="EJ65">
        <v>9.5000000000000001E-2</v>
      </c>
      <c r="EK65">
        <v>0.105</v>
      </c>
      <c r="EL65" s="33">
        <f t="shared" si="136"/>
        <v>7.0333333333333331E-2</v>
      </c>
      <c r="EM65" s="33">
        <f t="shared" si="137"/>
        <v>-0.47901234567901241</v>
      </c>
      <c r="EN65">
        <v>0.122</v>
      </c>
      <c r="EO65">
        <v>4.7E-2</v>
      </c>
      <c r="EP65">
        <v>4.7E-2</v>
      </c>
      <c r="EQ65" s="33">
        <f t="shared" si="138"/>
        <v>7.1999999999999995E-2</v>
      </c>
      <c r="ER65" s="33">
        <f t="shared" si="139"/>
        <v>-0.61081081081081079</v>
      </c>
      <c r="ES65" s="26">
        <f t="shared" si="140"/>
        <v>-1.3404237218984415E-3</v>
      </c>
      <c r="ET65" s="26">
        <f t="shared" si="141"/>
        <v>0.20782920976373542</v>
      </c>
      <c r="EV65">
        <v>7.4999999999999997E-2</v>
      </c>
      <c r="EW65">
        <v>0.14599999999999999</v>
      </c>
      <c r="EX65">
        <v>0.13900000000000001</v>
      </c>
      <c r="EY65" s="33">
        <f t="shared" si="142"/>
        <v>0.12</v>
      </c>
      <c r="EZ65" s="33">
        <f t="shared" si="143"/>
        <v>-0.3418647166361975</v>
      </c>
      <c r="FA65">
        <v>0.153</v>
      </c>
      <c r="FB65">
        <v>0.13900000000000001</v>
      </c>
      <c r="FC65">
        <v>9.8000000000000004E-2</v>
      </c>
      <c r="FD65" s="33">
        <f t="shared" si="144"/>
        <v>0.13</v>
      </c>
      <c r="FE65" s="33">
        <f t="shared" si="145"/>
        <v>-3.703703703703707E-2</v>
      </c>
      <c r="FF65">
        <v>4.8000000000000001E-2</v>
      </c>
      <c r="FG65">
        <v>2.5999999999999999E-2</v>
      </c>
      <c r="FH65">
        <v>8.4000000000000005E-2</v>
      </c>
      <c r="FI65" s="33">
        <f t="shared" si="146"/>
        <v>5.2666666666666667E-2</v>
      </c>
      <c r="FJ65" s="33">
        <f t="shared" si="147"/>
        <v>-0.71531531531531523</v>
      </c>
      <c r="FN65">
        <v>0.14899999999999999</v>
      </c>
      <c r="FO65">
        <v>0.04</v>
      </c>
      <c r="FP65">
        <v>0.122</v>
      </c>
      <c r="FQ65" s="33">
        <f t="shared" si="148"/>
        <v>0.10366666666666667</v>
      </c>
      <c r="FR65" s="33">
        <f t="shared" si="149"/>
        <v>-0.43144424131627057</v>
      </c>
      <c r="FS65">
        <v>0.17699999999999999</v>
      </c>
      <c r="FT65">
        <v>0.17199999999999999</v>
      </c>
      <c r="FU65">
        <v>2.4E-2</v>
      </c>
      <c r="FV65" s="33">
        <f t="shared" si="150"/>
        <v>0.12433333333333334</v>
      </c>
      <c r="FW65" s="33">
        <f t="shared" si="151"/>
        <v>-7.9012345679012372E-2</v>
      </c>
      <c r="FX65">
        <v>8.2000000000000003E-2</v>
      </c>
      <c r="FY65">
        <v>0.14699999999999999</v>
      </c>
      <c r="FZ65">
        <v>7.6999999999999999E-2</v>
      </c>
      <c r="GA65" s="33">
        <f t="shared" si="152"/>
        <v>0.10199999999999999</v>
      </c>
      <c r="GB65" s="33">
        <f t="shared" si="153"/>
        <v>-0.44864864864864862</v>
      </c>
      <c r="GC65" s="26">
        <f>AVERAGE(FN65:FZ65)</f>
        <v>5.4426416384978235E-2</v>
      </c>
      <c r="GD65" s="26">
        <f>STDEV(FN65:FZ65)</f>
        <v>0.16189492149837606</v>
      </c>
    </row>
    <row r="66" spans="1:186" ht="16" x14ac:dyDescent="0.2">
      <c r="O66" s="34"/>
      <c r="S66" s="34"/>
      <c r="W66" s="34"/>
      <c r="X66" s="25"/>
      <c r="Y66" s="25"/>
    </row>
    <row r="67" spans="1:186" ht="16" x14ac:dyDescent="0.2">
      <c r="A67" s="26">
        <v>19</v>
      </c>
      <c r="B67">
        <v>10</v>
      </c>
      <c r="C67">
        <v>5</v>
      </c>
      <c r="D67">
        <v>20</v>
      </c>
      <c r="E67">
        <v>4</v>
      </c>
      <c r="F67">
        <v>0.8</v>
      </c>
      <c r="G67" t="s">
        <v>77</v>
      </c>
      <c r="H67" t="s">
        <v>77</v>
      </c>
      <c r="I67" t="s">
        <v>77</v>
      </c>
      <c r="L67">
        <v>59.3</v>
      </c>
      <c r="M67">
        <v>59.4</v>
      </c>
      <c r="N67">
        <v>62</v>
      </c>
      <c r="O67" s="34">
        <f t="shared" si="154"/>
        <v>60.233333333333327</v>
      </c>
      <c r="P67">
        <v>60.4</v>
      </c>
      <c r="Q67">
        <v>59.2</v>
      </c>
      <c r="R67">
        <v>62.7</v>
      </c>
      <c r="S67" s="34">
        <f t="shared" si="100"/>
        <v>60.766666666666673</v>
      </c>
      <c r="T67">
        <v>60.9</v>
      </c>
      <c r="U67">
        <v>60.5</v>
      </c>
      <c r="V67">
        <v>58.8</v>
      </c>
      <c r="W67" s="34">
        <f t="shared" si="101"/>
        <v>60.066666666666663</v>
      </c>
      <c r="X67" s="25">
        <f t="shared" si="4"/>
        <v>60.355555555555547</v>
      </c>
      <c r="Y67" s="25">
        <f t="shared" si="3"/>
        <v>1.3370780746754396</v>
      </c>
      <c r="AR67">
        <v>64.599999999999994</v>
      </c>
      <c r="AS67">
        <v>64.900000000000006</v>
      </c>
      <c r="AT67">
        <v>65</v>
      </c>
      <c r="AU67" s="33">
        <f t="shared" si="102"/>
        <v>64.833333333333329</v>
      </c>
      <c r="AV67" s="33">
        <f t="shared" si="103"/>
        <v>7.6369673491975681E-2</v>
      </c>
      <c r="AW67">
        <v>66.3</v>
      </c>
      <c r="AX67">
        <v>67</v>
      </c>
      <c r="AY67">
        <v>63.8</v>
      </c>
      <c r="AZ67" s="33">
        <f t="shared" si="104"/>
        <v>65.7</v>
      </c>
      <c r="BA67" s="33">
        <f t="shared" si="155"/>
        <v>8.118486012068013E-2</v>
      </c>
      <c r="BB67">
        <v>65.8</v>
      </c>
      <c r="BC67">
        <v>65.7</v>
      </c>
      <c r="BD67">
        <v>63.8</v>
      </c>
      <c r="BE67" s="33">
        <f t="shared" si="105"/>
        <v>65.100000000000009</v>
      </c>
      <c r="BF67" s="33">
        <f t="shared" si="106"/>
        <v>8.3795782463929172E-2</v>
      </c>
      <c r="BG67" s="26">
        <f t="shared" si="107"/>
        <v>55.199299066688141</v>
      </c>
      <c r="BH67" s="26">
        <f t="shared" si="108"/>
        <v>24.479956950400986</v>
      </c>
      <c r="BI67" s="26">
        <f t="shared" ref="BI67:BI71" si="156">(BG67-X67)/X67</f>
        <v>-8.5431348305976915E-2</v>
      </c>
      <c r="BJ67">
        <v>69.099999999999994</v>
      </c>
      <c r="BK67">
        <v>69</v>
      </c>
      <c r="BL67">
        <v>69.599999999999994</v>
      </c>
      <c r="BM67" s="33">
        <f t="shared" ref="BM67:BM71" si="157">AVERAGE(BJ67:BL67)</f>
        <v>69.233333333333334</v>
      </c>
      <c r="BN67" s="33">
        <f t="shared" ref="BN67:BN71" si="158">(BM67-O67)/O67</f>
        <v>0.1494189263973438</v>
      </c>
      <c r="BO67">
        <v>67.8</v>
      </c>
      <c r="BP67">
        <v>66.5</v>
      </c>
      <c r="BQ67">
        <v>70.8</v>
      </c>
      <c r="BR67" s="33">
        <f t="shared" ref="BR67:BR71" si="159">AVERAGE(BO67:BQ67)</f>
        <v>68.366666666666674</v>
      </c>
      <c r="BS67" s="33">
        <f t="shared" ref="BS67:BS71" si="160">(BR67-S67)/S67</f>
        <v>0.12506856829402085</v>
      </c>
      <c r="BT67">
        <v>69.3</v>
      </c>
      <c r="BU67">
        <v>68.599999999999994</v>
      </c>
      <c r="BV67">
        <v>66.900000000000006</v>
      </c>
      <c r="BW67" s="33">
        <f t="shared" ref="BW67:BW68" si="161">AVERAGE(BT67:BV67)</f>
        <v>68.266666666666666</v>
      </c>
      <c r="BX67" s="33">
        <f t="shared" ref="BX67:BX68" si="162">(BW67-W67)/W67</f>
        <v>0.13651498335183135</v>
      </c>
      <c r="BY67" s="26">
        <f t="shared" ref="BY67:BY71" si="163">AVERAGE(BJ67:BV67)</f>
        <v>58.11342211497626</v>
      </c>
      <c r="BZ67" s="26">
        <f t="shared" ref="BZ67:BZ71" si="164">STDEV(BJ67:BV67)</f>
        <v>25.755008792536408</v>
      </c>
      <c r="CB67">
        <v>81.3</v>
      </c>
      <c r="CC67">
        <v>84.6</v>
      </c>
      <c r="CD67">
        <v>88.3</v>
      </c>
      <c r="CE67" s="33">
        <f t="shared" ref="CE67:CE71" si="165">AVERAGE(CB67:CD67)</f>
        <v>84.733333333333334</v>
      </c>
      <c r="CF67" s="33">
        <f t="shared" ref="CF67:CF71" si="166">(CE67-O67)/O67</f>
        <v>0.40675152185943569</v>
      </c>
      <c r="CG67">
        <v>83.7</v>
      </c>
      <c r="CH67">
        <v>80.2</v>
      </c>
      <c r="CI67">
        <v>80.900000000000006</v>
      </c>
      <c r="CJ67" s="33">
        <f t="shared" ref="CJ67:CJ71" si="167">AVERAGE(CG67:CI67)</f>
        <v>81.600000000000009</v>
      </c>
      <c r="CK67" s="33">
        <f t="shared" ref="CK67:CK71" si="168">(CJ67-S67)/S67</f>
        <v>0.34284147010422383</v>
      </c>
      <c r="CL67">
        <v>82.8</v>
      </c>
      <c r="CM67">
        <v>83.7</v>
      </c>
      <c r="CN67">
        <v>80.2</v>
      </c>
      <c r="CO67" s="33">
        <f t="shared" ref="CO67:CO71" si="169">AVERAGE(CL67:CN67)</f>
        <v>82.233333333333334</v>
      </c>
      <c r="CP67" s="33">
        <f t="shared" ref="CP67:CP71" si="170">(CO67-W67)/W67</f>
        <v>0.36903440621531641</v>
      </c>
      <c r="CQ67" s="26">
        <f t="shared" ref="CQ67:CQ71" si="171">AVERAGE(CB67:CN67)</f>
        <v>70.214071255792078</v>
      </c>
      <c r="CR67" s="26">
        <f t="shared" ref="CR67:CR71" si="172">STDEV(CB67:CN67)</f>
        <v>31.075479796211681</v>
      </c>
    </row>
    <row r="68" spans="1:186" ht="16" x14ac:dyDescent="0.2">
      <c r="L68">
        <v>0.18</v>
      </c>
      <c r="M68">
        <v>0.17100000000000001</v>
      </c>
      <c r="N68">
        <v>0.16400000000000001</v>
      </c>
      <c r="O68" s="34">
        <f t="shared" si="154"/>
        <v>0.17166666666666666</v>
      </c>
      <c r="P68">
        <v>0.11899999999999999</v>
      </c>
      <c r="Q68">
        <v>0.19900000000000001</v>
      </c>
      <c r="R68">
        <v>0.109</v>
      </c>
      <c r="S68" s="34">
        <f t="shared" si="100"/>
        <v>0.14233333333333334</v>
      </c>
      <c r="T68">
        <v>9.9000000000000005E-2</v>
      </c>
      <c r="U68">
        <v>0.13300000000000001</v>
      </c>
      <c r="V68">
        <v>0.17299999999999999</v>
      </c>
      <c r="W68" s="34">
        <f t="shared" si="101"/>
        <v>0.13500000000000001</v>
      </c>
      <c r="X68" s="25">
        <f t="shared" si="4"/>
        <v>0.14966666666666667</v>
      </c>
      <c r="Y68" s="25">
        <f t="shared" si="3"/>
        <v>3.5351803348627128E-2</v>
      </c>
      <c r="AR68">
        <v>0.20100000000000001</v>
      </c>
      <c r="AS68">
        <v>0.16400000000000001</v>
      </c>
      <c r="AT68">
        <v>0.17299999999999999</v>
      </c>
      <c r="AU68" s="33">
        <f t="shared" si="102"/>
        <v>0.17933333333333334</v>
      </c>
      <c r="AV68" s="33">
        <f t="shared" si="103"/>
        <v>4.4660194174757376E-2</v>
      </c>
      <c r="AW68">
        <v>0.17399999999999999</v>
      </c>
      <c r="AX68">
        <v>0.16300000000000001</v>
      </c>
      <c r="AY68">
        <v>0.218</v>
      </c>
      <c r="AZ68" s="33">
        <f t="shared" si="104"/>
        <v>0.18499999999999997</v>
      </c>
      <c r="BA68" s="33">
        <f t="shared" si="155"/>
        <v>0.299765807962529</v>
      </c>
      <c r="BB68">
        <v>9.7000000000000003E-2</v>
      </c>
      <c r="BC68">
        <v>0.152</v>
      </c>
      <c r="BD68">
        <v>0.16800000000000001</v>
      </c>
      <c r="BE68" s="33">
        <f t="shared" si="105"/>
        <v>0.13900000000000001</v>
      </c>
      <c r="BF68" s="33">
        <f t="shared" si="106"/>
        <v>2.9629629629629655E-2</v>
      </c>
      <c r="BG68" s="26">
        <f t="shared" si="107"/>
        <v>0.17067379503620156</v>
      </c>
      <c r="BH68" s="26">
        <f t="shared" si="108"/>
        <v>5.9081469849429094E-2</v>
      </c>
      <c r="BI68" s="26">
        <f t="shared" si="156"/>
        <v>0.14035943231315071</v>
      </c>
      <c r="BJ68">
        <v>0.17299999999999999</v>
      </c>
      <c r="BK68">
        <v>0.14899999999999999</v>
      </c>
      <c r="BL68">
        <v>9.4E-2</v>
      </c>
      <c r="BM68" s="33">
        <f t="shared" si="157"/>
        <v>0.13866666666666663</v>
      </c>
      <c r="BN68" s="33">
        <f t="shared" si="158"/>
        <v>-0.19223300970873805</v>
      </c>
      <c r="BO68">
        <v>0.13</v>
      </c>
      <c r="BP68">
        <v>0.16400000000000001</v>
      </c>
      <c r="BQ68">
        <v>9.7000000000000003E-2</v>
      </c>
      <c r="BR68" s="33">
        <f t="shared" si="159"/>
        <v>0.13033333333333333</v>
      </c>
      <c r="BS68" s="33">
        <f t="shared" si="160"/>
        <v>-8.4309133489461424E-2</v>
      </c>
      <c r="BT68">
        <v>0.123</v>
      </c>
      <c r="BU68">
        <v>0.115</v>
      </c>
      <c r="BV68">
        <v>0.111</v>
      </c>
      <c r="BW68" s="33">
        <f t="shared" si="161"/>
        <v>0.11633333333333333</v>
      </c>
      <c r="BX68" s="33">
        <f t="shared" si="162"/>
        <v>-0.13827160493827167</v>
      </c>
      <c r="BY68" s="26">
        <f t="shared" si="163"/>
        <v>8.8342912061676965E-2</v>
      </c>
      <c r="BZ68" s="26">
        <f t="shared" si="164"/>
        <v>0.10554014669927837</v>
      </c>
      <c r="CA68" s="26">
        <f t="shared" ref="CA68" si="173">(BY68-X68)/X68</f>
        <v>-0.40973555415360602</v>
      </c>
      <c r="CB68">
        <v>0.11799999999999999</v>
      </c>
      <c r="CC68">
        <v>5.8999999999999997E-2</v>
      </c>
      <c r="CD68">
        <v>1E-3</v>
      </c>
      <c r="CE68" s="33">
        <f t="shared" si="165"/>
        <v>5.9333333333333328E-2</v>
      </c>
      <c r="CF68" s="33">
        <f t="shared" si="166"/>
        <v>-0.65436893203883506</v>
      </c>
      <c r="CG68">
        <v>4.7E-2</v>
      </c>
      <c r="CH68">
        <v>0.10299999999999999</v>
      </c>
      <c r="CI68">
        <v>0.14499999999999999</v>
      </c>
      <c r="CJ68" s="33">
        <f t="shared" si="167"/>
        <v>9.8333333333333328E-2</v>
      </c>
      <c r="CK68" s="33">
        <f t="shared" si="168"/>
        <v>-0.30913348946135838</v>
      </c>
      <c r="CL68">
        <v>0.157</v>
      </c>
      <c r="CM68">
        <v>7.4999999999999997E-2</v>
      </c>
      <c r="CN68">
        <v>0.14799999999999999</v>
      </c>
      <c r="CO68" s="33">
        <f t="shared" si="169"/>
        <v>0.12666666666666668</v>
      </c>
      <c r="CP68" s="33">
        <f t="shared" si="170"/>
        <v>-6.1728395061728378E-2</v>
      </c>
      <c r="CQ68" s="26">
        <f t="shared" si="171"/>
        <v>3.6280188589594689E-3</v>
      </c>
      <c r="CR68" s="26">
        <f t="shared" si="172"/>
        <v>0.2309776305262333</v>
      </c>
      <c r="CS68" s="26">
        <f t="shared" ref="CS68" si="174">(CQ68-X68)/X68</f>
        <v>-0.97575933947243121</v>
      </c>
    </row>
    <row r="69" spans="1:186" ht="16" x14ac:dyDescent="0.2">
      <c r="O69" s="34"/>
      <c r="S69" s="34"/>
      <c r="X69" s="25"/>
      <c r="Y69" s="25"/>
    </row>
    <row r="70" spans="1:186" ht="16" x14ac:dyDescent="0.2">
      <c r="A70" s="26">
        <v>20</v>
      </c>
      <c r="B70">
        <v>10</v>
      </c>
      <c r="C70">
        <v>15</v>
      </c>
      <c r="D70">
        <v>30</v>
      </c>
      <c r="E70">
        <v>2</v>
      </c>
      <c r="F70">
        <v>0.4</v>
      </c>
      <c r="G70" t="s">
        <v>83</v>
      </c>
      <c r="H70" t="s">
        <v>83</v>
      </c>
      <c r="I70" t="s">
        <v>83</v>
      </c>
      <c r="L70">
        <v>93.2</v>
      </c>
      <c r="M70">
        <v>92.9</v>
      </c>
      <c r="N70">
        <v>92.4</v>
      </c>
      <c r="O70" s="34">
        <f t="shared" si="154"/>
        <v>92.833333333333329</v>
      </c>
      <c r="P70">
        <v>89.8</v>
      </c>
      <c r="Q70">
        <v>91.8</v>
      </c>
      <c r="R70">
        <v>87.6</v>
      </c>
      <c r="S70" s="34">
        <f t="shared" si="100"/>
        <v>89.733333333333334</v>
      </c>
      <c r="X70" s="25">
        <f t="shared" si="4"/>
        <v>91.283333333333346</v>
      </c>
      <c r="Y70" s="25">
        <f t="shared" si="3"/>
        <v>2.1710980324864844</v>
      </c>
      <c r="AR70">
        <v>96.7</v>
      </c>
      <c r="AS70">
        <v>95.5</v>
      </c>
      <c r="AT70">
        <v>93.1</v>
      </c>
      <c r="AU70" s="33">
        <f t="shared" si="102"/>
        <v>95.09999999999998</v>
      </c>
      <c r="AV70" s="33">
        <f t="shared" si="103"/>
        <v>2.4416517055655135E-2</v>
      </c>
      <c r="AW70">
        <v>96.9</v>
      </c>
      <c r="AX70">
        <v>97</v>
      </c>
      <c r="AY70">
        <v>96.3</v>
      </c>
      <c r="AZ70" s="33">
        <f t="shared" si="104"/>
        <v>96.733333333333334</v>
      </c>
      <c r="BA70" s="33">
        <f t="shared" si="155"/>
        <v>7.8008915304606241E-2</v>
      </c>
      <c r="BG70" s="26">
        <f t="shared" si="107"/>
        <v>76.743575876569352</v>
      </c>
      <c r="BH70" s="26">
        <f t="shared" si="108"/>
        <v>40.437386546098594</v>
      </c>
      <c r="BI70" s="26">
        <f t="shared" si="156"/>
        <v>-0.15928162267771398</v>
      </c>
      <c r="BJ70">
        <v>90</v>
      </c>
      <c r="BK70">
        <v>91.3</v>
      </c>
      <c r="BL70">
        <v>92.4</v>
      </c>
      <c r="BM70" s="33">
        <f t="shared" si="157"/>
        <v>91.233333333333348</v>
      </c>
      <c r="BN70" s="33">
        <f t="shared" si="158"/>
        <v>-1.7235188509874114E-2</v>
      </c>
      <c r="BO70">
        <v>87.8</v>
      </c>
      <c r="BP70">
        <v>93.6</v>
      </c>
      <c r="BQ70">
        <v>88.9</v>
      </c>
      <c r="BR70" s="33">
        <f t="shared" si="159"/>
        <v>90.09999999999998</v>
      </c>
      <c r="BS70" s="33">
        <f t="shared" si="160"/>
        <v>4.0861812778600947E-3</v>
      </c>
      <c r="BY70" s="26">
        <f t="shared" si="163"/>
        <v>72.532018432610144</v>
      </c>
      <c r="BZ70" s="26">
        <f t="shared" si="164"/>
        <v>38.266687639040029</v>
      </c>
      <c r="CA70" s="26">
        <f t="shared" ref="CA70" si="175">(BY70-X70)/X70</f>
        <v>-0.20541882308625012</v>
      </c>
      <c r="CB70">
        <v>102.5</v>
      </c>
      <c r="CC70">
        <v>99.4</v>
      </c>
      <c r="CD70">
        <v>97.6</v>
      </c>
      <c r="CE70" s="33">
        <f t="shared" si="165"/>
        <v>99.833333333333329</v>
      </c>
      <c r="CF70" s="33">
        <f t="shared" si="166"/>
        <v>7.5403949730700179E-2</v>
      </c>
      <c r="CG70">
        <v>76</v>
      </c>
      <c r="CH70">
        <v>76</v>
      </c>
      <c r="CI70">
        <v>76.099999999999994</v>
      </c>
      <c r="CJ70" s="33">
        <f t="shared" si="167"/>
        <v>76.033333333333331</v>
      </c>
      <c r="CK70" s="33">
        <f t="shared" si="168"/>
        <v>-0.15267459138187225</v>
      </c>
      <c r="CL70">
        <v>937</v>
      </c>
      <c r="CM70">
        <v>97.8</v>
      </c>
      <c r="CN70">
        <v>99.3</v>
      </c>
      <c r="CO70" s="33">
        <f t="shared" si="169"/>
        <v>378.0333333333333</v>
      </c>
      <c r="CP70" s="33" t="e">
        <f t="shared" si="170"/>
        <v>#DIV/0!</v>
      </c>
      <c r="CQ70" s="26">
        <f t="shared" si="171"/>
        <v>141.34533815577041</v>
      </c>
      <c r="CR70" s="26">
        <f t="shared" si="172"/>
        <v>241.63973548423806</v>
      </c>
      <c r="CS70" s="26">
        <f t="shared" ref="CS70" si="176">(CQ70-X70)/X70</f>
        <v>0.54842437271247457</v>
      </c>
      <c r="CT70">
        <v>109.9</v>
      </c>
      <c r="CU70">
        <v>102</v>
      </c>
      <c r="CV70">
        <v>107.4</v>
      </c>
      <c r="CW70" s="33">
        <f t="shared" ref="CW70:CW71" si="177">AVERAGE(CT70:CV70)</f>
        <v>106.43333333333334</v>
      </c>
      <c r="CX70" s="33">
        <f t="shared" ref="CX70:CX71" si="178">(CW70-O70)/O70</f>
        <v>0.14649910233393187</v>
      </c>
      <c r="CY70">
        <v>98.4</v>
      </c>
      <c r="CZ70">
        <v>98.9</v>
      </c>
      <c r="DA70">
        <v>102.1</v>
      </c>
      <c r="DB70" s="33">
        <f t="shared" ref="DB70:DB71" si="179">AVERAGE(CY70:DA70)</f>
        <v>99.8</v>
      </c>
      <c r="DC70" s="33">
        <f t="shared" ref="DC70:DC71" si="180">(DB70-S70)/S70</f>
        <v>0.11218424962852894</v>
      </c>
      <c r="DD70">
        <v>106.9</v>
      </c>
      <c r="DE70">
        <v>104</v>
      </c>
      <c r="DF70">
        <v>104.9</v>
      </c>
      <c r="DI70" s="26">
        <f t="shared" ref="DI70:DI71" si="181">AVERAGE(CT70:DF70)</f>
        <v>87.768616668099668</v>
      </c>
      <c r="DJ70" s="26">
        <f t="shared" ref="DJ70:DJ71" si="182">STDEV(CT70:DF70)</f>
        <v>39.048482213273005</v>
      </c>
      <c r="DK70" s="26">
        <f t="shared" ref="DK70" si="183">(DI70-X70)/X70</f>
        <v>-3.8503377745850033E-2</v>
      </c>
      <c r="DL70">
        <v>115.9</v>
      </c>
      <c r="DM70">
        <v>123.9</v>
      </c>
      <c r="DN70">
        <v>118.7</v>
      </c>
      <c r="DO70" s="33">
        <f t="shared" ref="DO70:DO71" si="184">AVERAGE(DL70:DN70)</f>
        <v>119.5</v>
      </c>
      <c r="DP70" s="33">
        <f t="shared" ref="DP70:DP71" si="185">(DO70-O70)/O70</f>
        <v>0.28725314183123885</v>
      </c>
      <c r="DQ70">
        <v>121.2</v>
      </c>
      <c r="DR70">
        <v>117.6</v>
      </c>
      <c r="DS70">
        <v>118.2</v>
      </c>
      <c r="DT70" s="33">
        <f t="shared" ref="DT70:DT71" si="186">AVERAGE(DQ70:DS70)</f>
        <v>119</v>
      </c>
      <c r="DU70" s="33">
        <f t="shared" ref="DU70:DU71" si="187">(DT70-S70)/S70</f>
        <v>0.3261515601783061</v>
      </c>
      <c r="EA70" s="26">
        <f>AVERAGE(DL70:DX70)</f>
        <v>95.461340470200966</v>
      </c>
      <c r="EB70" s="26">
        <f>STDEV(DL70:DX70)</f>
        <v>50.196185828464223</v>
      </c>
      <c r="EC70" s="26">
        <f>(EA70-X70)/X70</f>
        <v>4.5769660071582473E-2</v>
      </c>
    </row>
    <row r="71" spans="1:186" ht="16" x14ac:dyDescent="0.2">
      <c r="L71">
        <v>0.13400000000000001</v>
      </c>
      <c r="M71">
        <v>0.106</v>
      </c>
      <c r="N71">
        <v>0.124</v>
      </c>
      <c r="O71" s="34">
        <f t="shared" si="154"/>
        <v>0.12133333333333333</v>
      </c>
      <c r="P71">
        <v>0.157</v>
      </c>
      <c r="Q71">
        <v>0.126</v>
      </c>
      <c r="R71">
        <v>0.20200000000000001</v>
      </c>
      <c r="S71" s="34">
        <f t="shared" si="100"/>
        <v>0.16166666666666668</v>
      </c>
      <c r="X71" s="25">
        <f t="shared" si="4"/>
        <v>0.14149999999999999</v>
      </c>
      <c r="Y71" s="25">
        <f t="shared" si="3"/>
        <v>3.3951435904833301E-2</v>
      </c>
      <c r="AR71">
        <v>7.6999999999999999E-2</v>
      </c>
      <c r="AS71">
        <v>0.13300000000000001</v>
      </c>
      <c r="AT71">
        <v>0.19</v>
      </c>
      <c r="AU71" s="33">
        <f t="shared" si="102"/>
        <v>0.13333333333333333</v>
      </c>
      <c r="AV71" s="33">
        <f t="shared" si="103"/>
        <v>9.8901098901098869E-2</v>
      </c>
      <c r="AW71">
        <v>0.11600000000000001</v>
      </c>
      <c r="AX71">
        <v>0.11</v>
      </c>
      <c r="AY71">
        <v>9.9000000000000005E-2</v>
      </c>
      <c r="AZ71" s="33">
        <f t="shared" si="104"/>
        <v>0.10833333333333334</v>
      </c>
      <c r="BA71" s="33">
        <f t="shared" si="155"/>
        <v>-0.32989690721649489</v>
      </c>
      <c r="BG71" s="26">
        <f t="shared" si="107"/>
        <v>7.3567085835127069E-2</v>
      </c>
      <c r="BH71" s="26">
        <f t="shared" si="108"/>
        <v>0.14494486479003468</v>
      </c>
      <c r="BI71" s="26">
        <f t="shared" si="156"/>
        <v>-0.48009126618284753</v>
      </c>
      <c r="BJ71">
        <v>0.16</v>
      </c>
      <c r="BK71">
        <v>0.112</v>
      </c>
      <c r="BL71">
        <v>8.1000000000000003E-2</v>
      </c>
      <c r="BM71" s="33">
        <f t="shared" si="157"/>
        <v>0.11766666666666668</v>
      </c>
      <c r="BN71" s="33">
        <f t="shared" si="158"/>
        <v>-3.0219780219780095E-2</v>
      </c>
      <c r="BO71">
        <v>0.13300000000000001</v>
      </c>
      <c r="BP71">
        <v>6.3E-2</v>
      </c>
      <c r="BQ71">
        <v>0.124</v>
      </c>
      <c r="BR71" s="33">
        <f t="shared" si="159"/>
        <v>0.10666666666666667</v>
      </c>
      <c r="BS71" s="33">
        <f t="shared" si="160"/>
        <v>-0.34020618556701032</v>
      </c>
      <c r="BY71" s="26">
        <f t="shared" si="163"/>
        <v>5.2690736754654299E-2</v>
      </c>
      <c r="BZ71" s="26">
        <f t="shared" si="164"/>
        <v>0.14751744478359399</v>
      </c>
      <c r="CB71">
        <v>9.5000000000000001E-2</v>
      </c>
      <c r="CC71">
        <v>9.1999999999999998E-2</v>
      </c>
      <c r="CD71">
        <v>0.14099999999999999</v>
      </c>
      <c r="CE71" s="33">
        <f t="shared" si="165"/>
        <v>0.10933333333333332</v>
      </c>
      <c r="CF71" s="33">
        <f t="shared" si="166"/>
        <v>-9.8901098901098994E-2</v>
      </c>
      <c r="CG71">
        <v>0.105</v>
      </c>
      <c r="CH71">
        <v>5.0999999999999997E-2</v>
      </c>
      <c r="CI71">
        <v>0.127</v>
      </c>
      <c r="CJ71" s="33">
        <f t="shared" si="167"/>
        <v>9.4333333333333338E-2</v>
      </c>
      <c r="CK71" s="33">
        <f t="shared" si="168"/>
        <v>-0.41649484536082476</v>
      </c>
      <c r="CL71">
        <v>0.189</v>
      </c>
      <c r="CM71">
        <v>0.17599999999999999</v>
      </c>
      <c r="CN71">
        <v>6.0999999999999999E-2</v>
      </c>
      <c r="CO71" s="33">
        <f t="shared" si="169"/>
        <v>0.14199999999999999</v>
      </c>
      <c r="CP71" s="33" t="e">
        <f t="shared" si="170"/>
        <v>#DIV/0!</v>
      </c>
      <c r="CQ71" s="26">
        <f t="shared" si="171"/>
        <v>5.5790055569595598E-2</v>
      </c>
      <c r="CR71" s="26">
        <f t="shared" si="172"/>
        <v>0.15842507304337289</v>
      </c>
      <c r="CT71">
        <v>8.7999999999999995E-2</v>
      </c>
      <c r="CU71">
        <v>0.16600000000000001</v>
      </c>
      <c r="CV71">
        <v>0.104</v>
      </c>
      <c r="CW71" s="33">
        <f t="shared" si="177"/>
        <v>0.11933333333333333</v>
      </c>
      <c r="CX71" s="33">
        <f t="shared" si="178"/>
        <v>-1.6483516483516498E-2</v>
      </c>
      <c r="CY71">
        <v>0.224</v>
      </c>
      <c r="CZ71">
        <v>0.215</v>
      </c>
      <c r="DA71">
        <v>0.157</v>
      </c>
      <c r="DB71" s="33">
        <f t="shared" si="179"/>
        <v>0.19866666666666666</v>
      </c>
      <c r="DC71" s="33">
        <f t="shared" si="180"/>
        <v>0.22886597938144315</v>
      </c>
      <c r="DD71">
        <v>0.108</v>
      </c>
      <c r="DE71">
        <v>0.122</v>
      </c>
      <c r="DF71">
        <v>0.11600000000000001</v>
      </c>
      <c r="DI71" s="26">
        <f t="shared" si="181"/>
        <v>0.14079865099214822</v>
      </c>
      <c r="DJ71" s="26">
        <f t="shared" si="182"/>
        <v>6.8199981761400671E-2</v>
      </c>
      <c r="DL71">
        <v>7.6999999999999999E-2</v>
      </c>
      <c r="DM71">
        <v>0.05</v>
      </c>
      <c r="DN71">
        <v>9.6000000000000002E-2</v>
      </c>
      <c r="DO71" s="33">
        <f t="shared" si="184"/>
        <v>7.4333333333333335E-2</v>
      </c>
      <c r="DP71" s="33">
        <f t="shared" si="185"/>
        <v>-0.38736263736263737</v>
      </c>
      <c r="DQ71">
        <v>6.6000000000000003E-2</v>
      </c>
      <c r="DR71">
        <v>8.5000000000000006E-2</v>
      </c>
      <c r="DS71">
        <v>7.2999999999999995E-2</v>
      </c>
      <c r="DT71" s="33">
        <f t="shared" si="186"/>
        <v>7.4666666666666673E-2</v>
      </c>
      <c r="DU71" s="33">
        <f t="shared" si="187"/>
        <v>-0.53814432989690719</v>
      </c>
      <c r="EA71" s="26">
        <f>AVERAGE(DL71:DX71)</f>
        <v>-3.2950696725954451E-2</v>
      </c>
      <c r="EB71" s="26">
        <f>STDEV(DL71:DX71)</f>
        <v>0.22960042683686291</v>
      </c>
    </row>
    <row r="72" spans="1:186" ht="16" x14ac:dyDescent="0.2">
      <c r="X72" s="25"/>
      <c r="Y72" s="25"/>
    </row>
    <row r="73" spans="1:186" ht="16" x14ac:dyDescent="0.2">
      <c r="A73">
        <v>21</v>
      </c>
      <c r="B73">
        <v>10</v>
      </c>
      <c r="C73">
        <v>20</v>
      </c>
      <c r="D73">
        <v>20</v>
      </c>
      <c r="E73">
        <v>1</v>
      </c>
      <c r="F73">
        <v>0.2</v>
      </c>
      <c r="L73">
        <v>83.2</v>
      </c>
      <c r="M73">
        <v>78.099999999999994</v>
      </c>
      <c r="N73">
        <v>79.3</v>
      </c>
      <c r="P73">
        <v>89.1</v>
      </c>
      <c r="Q73">
        <v>67.2</v>
      </c>
      <c r="R73">
        <v>67.7</v>
      </c>
      <c r="T73">
        <v>77.3</v>
      </c>
      <c r="U73">
        <v>86.6</v>
      </c>
      <c r="V73">
        <v>77.8</v>
      </c>
      <c r="X73" s="25">
        <f t="shared" si="4"/>
        <v>78.477777777777774</v>
      </c>
      <c r="Y73" s="25">
        <f t="shared" si="3"/>
        <v>7.4759243204064338</v>
      </c>
    </row>
    <row r="74" spans="1:186" ht="16" x14ac:dyDescent="0.2">
      <c r="L74">
        <v>0.158</v>
      </c>
      <c r="M74">
        <v>0.14499999999999999</v>
      </c>
      <c r="N74">
        <v>0.188</v>
      </c>
      <c r="P74">
        <v>0.14299999999999999</v>
      </c>
      <c r="Q74">
        <v>0.39500000000000002</v>
      </c>
      <c r="R74">
        <v>0.28299999999999997</v>
      </c>
      <c r="T74">
        <v>0.218</v>
      </c>
      <c r="U74">
        <v>0.193</v>
      </c>
      <c r="V74">
        <v>0.22900000000000001</v>
      </c>
      <c r="X74" s="25">
        <f t="shared" si="4"/>
        <v>0.21688888888888888</v>
      </c>
      <c r="Y74" s="25">
        <f t="shared" si="3"/>
        <v>8.0423013566460644E-2</v>
      </c>
    </row>
    <row r="75" spans="1:186" ht="16" x14ac:dyDescent="0.2">
      <c r="F75" t="s">
        <v>92</v>
      </c>
      <c r="G75">
        <v>0.25</v>
      </c>
      <c r="H75">
        <v>0.37</v>
      </c>
      <c r="I75">
        <v>-0.49</v>
      </c>
      <c r="X75" s="25"/>
      <c r="Y75" s="25"/>
    </row>
    <row r="76" spans="1:186" ht="16" x14ac:dyDescent="0.2">
      <c r="X76" s="25"/>
      <c r="Y76" s="25"/>
    </row>
    <row r="77" spans="1:186" ht="16" x14ac:dyDescent="0.2">
      <c r="A77">
        <v>22</v>
      </c>
      <c r="B77">
        <v>10</v>
      </c>
      <c r="C77">
        <v>30</v>
      </c>
      <c r="D77">
        <v>30</v>
      </c>
      <c r="E77">
        <v>1</v>
      </c>
      <c r="F77">
        <v>0.2</v>
      </c>
      <c r="L77">
        <v>132.4</v>
      </c>
      <c r="M77">
        <v>132.6</v>
      </c>
      <c r="N77">
        <v>128.30000000000001</v>
      </c>
      <c r="P77">
        <v>127</v>
      </c>
      <c r="Q77">
        <v>124.4</v>
      </c>
      <c r="R77">
        <v>131.9</v>
      </c>
      <c r="X77" s="25">
        <f t="shared" ref="X77:X86" si="188">AVERAGE(L77:N77,P77:R77,T77:V77)</f>
        <v>129.43333333333331</v>
      </c>
      <c r="Y77" s="25">
        <f t="shared" ref="Y77:Y86" si="189">STDEV(L77:N77,P77:R77,T77:V77)</f>
        <v>3.3897885873114055</v>
      </c>
    </row>
    <row r="78" spans="1:186" ht="16" x14ac:dyDescent="0.2">
      <c r="L78">
        <v>0.18</v>
      </c>
      <c r="M78">
        <v>0.26500000000000001</v>
      </c>
      <c r="N78">
        <v>0.27900000000000003</v>
      </c>
      <c r="P78">
        <v>0.25600000000000001</v>
      </c>
      <c r="Q78">
        <v>0.27800000000000002</v>
      </c>
      <c r="R78">
        <v>0.27800000000000002</v>
      </c>
      <c r="X78" s="25">
        <f t="shared" si="188"/>
        <v>0.25600000000000001</v>
      </c>
      <c r="Y78" s="25">
        <f t="shared" si="189"/>
        <v>3.8351010416936934E-2</v>
      </c>
    </row>
    <row r="79" spans="1:186" ht="16" x14ac:dyDescent="0.2">
      <c r="G79">
        <v>-14.14</v>
      </c>
      <c r="H79">
        <v>-19.37</v>
      </c>
      <c r="I79">
        <v>-14.53</v>
      </c>
      <c r="X79" s="25"/>
      <c r="Y79" s="25"/>
    </row>
    <row r="80" spans="1:186" ht="16" x14ac:dyDescent="0.2">
      <c r="X80" s="25"/>
      <c r="Y80" s="25"/>
    </row>
    <row r="81" spans="1:166" ht="16" x14ac:dyDescent="0.2">
      <c r="A81">
        <v>23</v>
      </c>
      <c r="B81">
        <v>10</v>
      </c>
      <c r="C81">
        <v>25</v>
      </c>
      <c r="D81">
        <v>25</v>
      </c>
      <c r="E81">
        <v>1</v>
      </c>
      <c r="F81">
        <v>0.2</v>
      </c>
      <c r="L81">
        <v>97.1</v>
      </c>
      <c r="M81">
        <v>94.5</v>
      </c>
      <c r="N81">
        <v>98.5</v>
      </c>
      <c r="O81" s="34">
        <f t="shared" ref="O81:O82" si="190">AVERAGE(L81:N81)</f>
        <v>96.7</v>
      </c>
      <c r="P81">
        <v>93.4</v>
      </c>
      <c r="Q81">
        <v>91.5</v>
      </c>
      <c r="R81">
        <v>94.1</v>
      </c>
      <c r="S81" s="34">
        <f t="shared" ref="S81:S82" si="191">AVERAGE(P81:R81)</f>
        <v>93</v>
      </c>
      <c r="T81">
        <v>91.6</v>
      </c>
      <c r="U81">
        <v>95.8</v>
      </c>
      <c r="V81">
        <v>91.4</v>
      </c>
      <c r="W81" s="34">
        <f t="shared" ref="W81:W82" si="192">AVERAGE(T81:V81)</f>
        <v>92.933333333333323</v>
      </c>
      <c r="X81" s="25">
        <f t="shared" si="188"/>
        <v>94.211111111111109</v>
      </c>
      <c r="Y81" s="25">
        <f t="shared" si="189"/>
        <v>2.5516878945339507</v>
      </c>
      <c r="Z81">
        <v>105.1</v>
      </c>
      <c r="AA81">
        <v>105.5</v>
      </c>
      <c r="AB81">
        <v>104.7</v>
      </c>
      <c r="AC81" s="33">
        <f t="shared" ref="AC81:AC82" si="193">AVERAGE(Z81:AB81)</f>
        <v>105.10000000000001</v>
      </c>
      <c r="AD81" s="33">
        <f t="shared" ref="AD81:AD82" si="194">(AC81-O81)/O81</f>
        <v>8.6866597724922501E-2</v>
      </c>
      <c r="AE81">
        <v>106.6</v>
      </c>
      <c r="AF81">
        <v>105.7</v>
      </c>
      <c r="AG81">
        <v>108</v>
      </c>
      <c r="AH81" s="33">
        <f t="shared" ref="AH81:AH82" si="195">AVERAGE(AE81:AG81)</f>
        <v>106.76666666666667</v>
      </c>
      <c r="AI81" s="33">
        <f t="shared" ref="AI81:AI82" si="196">(AH81-S81)/S81</f>
        <v>0.14802867383512544</v>
      </c>
      <c r="AJ81">
        <v>99.8</v>
      </c>
      <c r="AK81">
        <v>98</v>
      </c>
      <c r="AL81">
        <v>94.3</v>
      </c>
      <c r="AM81" s="33">
        <f t="shared" ref="AM81:AM82" si="197">AVERAGE(AJ81:AL81)</f>
        <v>97.366666666666674</v>
      </c>
      <c r="AN81" s="33">
        <f t="shared" ref="AN81:AN82" si="198">(AL81-W81)/W81</f>
        <v>1.470588235294126E-2</v>
      </c>
      <c r="AO81" s="26">
        <f>AVERAGE(Z81,AA81,AB81,AE81,AF81,AG81,AJ81,AK81,AL81)</f>
        <v>103.07777777777777</v>
      </c>
      <c r="AP81" s="26">
        <f>STDEV(Z81,AA81,AB81,AE81,AF81,AG81,AJ81,AK81,AL81)</f>
        <v>4.6053712602182726</v>
      </c>
      <c r="AQ81" s="26">
        <f t="shared" ref="AQ81" si="199" xml:space="preserve"> (AO81-X81)/X81</f>
        <v>9.4114872036796721E-2</v>
      </c>
    </row>
    <row r="82" spans="1:166" ht="16" x14ac:dyDescent="0.2">
      <c r="L82">
        <v>0.27400000000000002</v>
      </c>
      <c r="M82">
        <v>0.308</v>
      </c>
      <c r="N82">
        <v>0.26900000000000002</v>
      </c>
      <c r="O82" s="34">
        <f t="shared" si="190"/>
        <v>0.28366666666666668</v>
      </c>
      <c r="P82">
        <v>0.23200000000000001</v>
      </c>
      <c r="Q82">
        <v>0.26800000000000002</v>
      </c>
      <c r="R82">
        <v>0.23899999999999999</v>
      </c>
      <c r="S82" s="34">
        <f t="shared" si="191"/>
        <v>0.24633333333333332</v>
      </c>
      <c r="T82">
        <v>0.16600000000000001</v>
      </c>
      <c r="U82">
        <v>0.214</v>
      </c>
      <c r="V82">
        <v>0.24399999999999999</v>
      </c>
      <c r="W82" s="34">
        <f t="shared" si="192"/>
        <v>0.20799999999999999</v>
      </c>
      <c r="X82" s="25">
        <f t="shared" si="188"/>
        <v>0.24600000000000005</v>
      </c>
      <c r="Y82" s="25">
        <f t="shared" si="189"/>
        <v>4.0795220308266239E-2</v>
      </c>
      <c r="Z82">
        <v>0.17499999999999999</v>
      </c>
      <c r="AA82">
        <v>0.121</v>
      </c>
      <c r="AB82">
        <v>0.107</v>
      </c>
      <c r="AC82" s="33">
        <f t="shared" si="193"/>
        <v>0.13433333333333333</v>
      </c>
      <c r="AD82" s="33">
        <f t="shared" si="194"/>
        <v>-0.52643948296122212</v>
      </c>
      <c r="AE82">
        <v>0.124</v>
      </c>
      <c r="AF82">
        <v>0.152</v>
      </c>
      <c r="AG82">
        <v>0.13100000000000001</v>
      </c>
      <c r="AH82" s="33">
        <f t="shared" si="195"/>
        <v>0.13566666666666669</v>
      </c>
      <c r="AI82" s="33">
        <f t="shared" si="196"/>
        <v>-0.44925575101488485</v>
      </c>
      <c r="AJ82">
        <v>0.129</v>
      </c>
      <c r="AK82">
        <v>0.13500000000000001</v>
      </c>
      <c r="AL82">
        <v>0.16400000000000001</v>
      </c>
      <c r="AM82" s="33">
        <f t="shared" si="197"/>
        <v>0.14266666666666669</v>
      </c>
      <c r="AN82" s="33">
        <f t="shared" si="198"/>
        <v>-0.21153846153846148</v>
      </c>
      <c r="AO82" s="26">
        <f t="shared" ref="AO82" si="200">AVERAGE(Z82:AL82)</f>
        <v>4.0946520463376393E-2</v>
      </c>
      <c r="AP82" s="26">
        <f t="shared" ref="AP82" si="201">STDEV(Z82:AL82)</f>
        <v>0.23589229885948765</v>
      </c>
    </row>
    <row r="83" spans="1:166" ht="16" x14ac:dyDescent="0.2">
      <c r="G83">
        <v>-16.420000000000002</v>
      </c>
      <c r="H83">
        <v>-17.739999999999998</v>
      </c>
      <c r="I83">
        <v>-18.34</v>
      </c>
      <c r="X83" s="25"/>
      <c r="Y83" s="25"/>
    </row>
    <row r="84" spans="1:166" ht="16" x14ac:dyDescent="0.2">
      <c r="X84" s="25"/>
      <c r="Y84" s="25"/>
      <c r="CT84" t="s">
        <v>78</v>
      </c>
      <c r="EV84" t="s">
        <v>97</v>
      </c>
    </row>
    <row r="85" spans="1:166" ht="16" x14ac:dyDescent="0.2">
      <c r="A85" s="26">
        <v>24</v>
      </c>
      <c r="B85">
        <v>10</v>
      </c>
      <c r="C85">
        <v>20</v>
      </c>
      <c r="D85">
        <v>40</v>
      </c>
      <c r="E85">
        <v>2</v>
      </c>
      <c r="F85">
        <v>0.4</v>
      </c>
      <c r="G85" t="s">
        <v>82</v>
      </c>
      <c r="H85" t="s">
        <v>96</v>
      </c>
      <c r="I85" t="s">
        <v>79</v>
      </c>
      <c r="L85">
        <v>109.3</v>
      </c>
      <c r="M85">
        <v>117.7</v>
      </c>
      <c r="N85">
        <v>112.7</v>
      </c>
      <c r="O85" s="34">
        <f t="shared" ref="O85:O86" si="202">AVERAGE(L85:N85)</f>
        <v>113.23333333333333</v>
      </c>
      <c r="P85">
        <v>112.7</v>
      </c>
      <c r="Q85">
        <v>109.7</v>
      </c>
      <c r="R85">
        <v>110.5</v>
      </c>
      <c r="S85" s="34">
        <f t="shared" ref="S85:S86" si="203">AVERAGE(P85:R85)</f>
        <v>110.96666666666665</v>
      </c>
      <c r="T85">
        <v>111.1</v>
      </c>
      <c r="U85">
        <v>116.3</v>
      </c>
      <c r="V85">
        <v>111.8</v>
      </c>
      <c r="W85" s="34">
        <f t="shared" ref="W85:W86" si="204">AVERAGE(T85:V85)</f>
        <v>113.06666666666666</v>
      </c>
      <c r="X85" s="25">
        <f t="shared" si="188"/>
        <v>112.42222222222222</v>
      </c>
      <c r="Y85" s="25">
        <f t="shared" si="189"/>
        <v>2.8730548975688661</v>
      </c>
      <c r="Z85">
        <v>102.9</v>
      </c>
      <c r="AA85">
        <v>106.4</v>
      </c>
      <c r="AB85">
        <v>104.8</v>
      </c>
      <c r="AC85" s="33">
        <f t="shared" ref="AC85:AC86" si="205">AVERAGE(Z85:AB85)</f>
        <v>104.7</v>
      </c>
      <c r="AD85" s="33">
        <f t="shared" ref="AD85:AD86" si="206">(AC85-O85)/O85</f>
        <v>-7.5360612304974955E-2</v>
      </c>
      <c r="AE85">
        <v>112.9</v>
      </c>
      <c r="AF85">
        <v>110.5</v>
      </c>
      <c r="AG85">
        <v>110.2</v>
      </c>
      <c r="AH85" s="33">
        <f t="shared" ref="AH85:AH86" si="207">AVERAGE(AE85:AG85)</f>
        <v>111.2</v>
      </c>
      <c r="AI85" s="33">
        <f t="shared" ref="AI85:AI86" si="208">(AH85-S85)/S85</f>
        <v>2.1027335536198425E-3</v>
      </c>
      <c r="AO85" s="26">
        <f>AVERAGE(Z85,AA85,AB85,AE85,AF85,AG85,AJ85,AK85,AL85)</f>
        <v>107.95</v>
      </c>
      <c r="AP85" s="26">
        <f>STDEV(Z85,AA85,AB85,AE85,AF85,AG85,AJ85,AK85,AL85)</f>
        <v>3.8443464984311704</v>
      </c>
      <c r="AQ85" s="26">
        <f t="shared" ref="AQ85" si="209" xml:space="preserve"> (AO85-X85)/X85</f>
        <v>-3.9780589049219148E-2</v>
      </c>
      <c r="AU85"/>
      <c r="AV85"/>
      <c r="AZ85"/>
      <c r="BA85"/>
      <c r="BE85"/>
      <c r="BF85"/>
      <c r="BG85"/>
      <c r="BH85"/>
      <c r="BI85"/>
      <c r="BM85"/>
      <c r="BN85"/>
      <c r="BR85"/>
      <c r="BS85"/>
      <c r="BW85"/>
      <c r="BX85"/>
      <c r="BY85"/>
      <c r="BZ85"/>
      <c r="CA85"/>
      <c r="CB85">
        <v>115.5</v>
      </c>
      <c r="CC85">
        <v>115.2</v>
      </c>
      <c r="CD85">
        <v>108.6</v>
      </c>
      <c r="CE85" s="33">
        <f t="shared" ref="CE85:CE86" si="210">AVERAGE(CB85:CD85)</f>
        <v>113.09999999999998</v>
      </c>
      <c r="CF85" s="33">
        <f t="shared" ref="CF85:CF86" si="211">(CE85-O85)/O85</f>
        <v>-1.177509567265418E-3</v>
      </c>
      <c r="CG85">
        <v>112.9</v>
      </c>
      <c r="CH85">
        <v>110.2</v>
      </c>
      <c r="CI85">
        <v>111.1</v>
      </c>
      <c r="CJ85" s="33">
        <f t="shared" ref="CJ85:CJ86" si="212">AVERAGE(CG85:CI85)</f>
        <v>111.40000000000002</v>
      </c>
      <c r="CK85" s="33">
        <f t="shared" ref="CK85:CK86" si="213">(CJ85-S85)/S85</f>
        <v>3.9050765995797439E-3</v>
      </c>
      <c r="CL85">
        <v>110.7</v>
      </c>
      <c r="CM85">
        <v>113.4</v>
      </c>
      <c r="CN85">
        <v>115.2</v>
      </c>
      <c r="CO85" s="33">
        <f t="shared" ref="CO85:CO86" si="214">AVERAGE(CL85:CN85)</f>
        <v>113.10000000000001</v>
      </c>
      <c r="CP85" s="33">
        <f t="shared" ref="CP85:CP86" si="215">(CO85-W85)/W85</f>
        <v>2.9481132075482593E-4</v>
      </c>
      <c r="CQ85" s="26">
        <f>AVERAGE(CB85:CD85,CG85:CI85,CL85:CN85)</f>
        <v>112.53333333333335</v>
      </c>
      <c r="CR85" s="26">
        <f>STDEV(CB85:CD85,CG85,CH85:CI85,CL85:CN85)</f>
        <v>2.5059928172283357</v>
      </c>
      <c r="CS85" s="26">
        <f t="shared" ref="CS85" si="216">(CQ85-X85)/X85</f>
        <v>9.883376161298244E-4</v>
      </c>
      <c r="CT85">
        <v>127.2</v>
      </c>
      <c r="CU85">
        <v>133.1</v>
      </c>
      <c r="CV85">
        <v>131.19999999999999</v>
      </c>
      <c r="CW85" s="33">
        <f t="shared" ref="CW85:CW86" si="217">AVERAGE(CT85:CV85)</f>
        <v>130.5</v>
      </c>
      <c r="CX85" s="33">
        <f t="shared" ref="CX85:CX86" si="218">(CW85-O85)/O85</f>
        <v>0.15248748896084779</v>
      </c>
      <c r="CY85">
        <v>124.9</v>
      </c>
      <c r="CZ85">
        <v>121.4</v>
      </c>
      <c r="DA85">
        <v>125.8</v>
      </c>
      <c r="DB85" s="33">
        <f t="shared" ref="DB85:DB86" si="219">AVERAGE(CY85:DA85)</f>
        <v>124.03333333333335</v>
      </c>
      <c r="DC85" s="33">
        <f t="shared" ref="DC85:DC86" si="220">(DB85-S85)/S85</f>
        <v>0.11775307900270375</v>
      </c>
      <c r="DD85">
        <v>127.9</v>
      </c>
      <c r="DE85">
        <v>131.19999999999999</v>
      </c>
      <c r="DF85">
        <v>136.4</v>
      </c>
      <c r="DG85" s="33">
        <f>AVERAGE(DD85:DF85)</f>
        <v>131.83333333333334</v>
      </c>
      <c r="DH85" s="33">
        <f>(DG85-W85)/W85</f>
        <v>0.16597877358490579</v>
      </c>
      <c r="DI85" s="26">
        <f t="shared" ref="DI85:DI86" si="221">AVERAGE(CT85:DF85)</f>
        <v>108.76181337702285</v>
      </c>
      <c r="DJ85" s="26">
        <f t="shared" ref="DJ85:DJ86" si="222">STDEV(CT85:DF85)</f>
        <v>48.377980750751661</v>
      </c>
      <c r="DK85" s="26">
        <f t="shared" ref="DK85" si="223">(DI85-X85)/X85</f>
        <v>-3.255947776911873E-2</v>
      </c>
      <c r="DL85">
        <v>134.19999999999999</v>
      </c>
      <c r="DM85">
        <v>125.6</v>
      </c>
      <c r="DN85">
        <v>137.4</v>
      </c>
      <c r="DO85" s="33">
        <f t="shared" ref="DO85:DO86" si="224">AVERAGE(DL85:DN85)</f>
        <v>132.39999999999998</v>
      </c>
      <c r="DP85" s="33">
        <f t="shared" ref="DP85:DP86" si="225">(DO85-O85)/O85</f>
        <v>0.16926700029437719</v>
      </c>
      <c r="DQ85">
        <v>123.5</v>
      </c>
      <c r="DR85">
        <v>132.9</v>
      </c>
      <c r="DS85">
        <v>128.69999999999999</v>
      </c>
      <c r="DT85" s="33">
        <f t="shared" ref="DT85:DT86" si="226">AVERAGE(DQ85:DS85)</f>
        <v>128.36666666666665</v>
      </c>
      <c r="DU85" s="33">
        <f t="shared" ref="DU85:DU86" si="227">(DT85-S85)/S85</f>
        <v>0.15680384499849798</v>
      </c>
      <c r="DV85">
        <v>139.4</v>
      </c>
      <c r="DW85">
        <v>141.80000000000001</v>
      </c>
      <c r="DX85">
        <v>129.80000000000001</v>
      </c>
      <c r="DY85" s="33">
        <f t="shared" ref="DY85:DY86" si="228">AVERAGE(DV85:DX85)</f>
        <v>137.00000000000003</v>
      </c>
      <c r="DZ85" s="33">
        <f t="shared" ref="DZ85:DZ86" si="229">(DY85-W85)/W85</f>
        <v>0.21167452830188707</v>
      </c>
      <c r="EA85" s="26">
        <f>AVERAGE(DL85:DX85)</f>
        <v>111.87636442399686</v>
      </c>
      <c r="EB85" s="26">
        <f>STDEV(DL85:DX85)</f>
        <v>49.854281354406552</v>
      </c>
      <c r="EC85" s="26">
        <f>(EA85-X85)/X85</f>
        <v>-4.8554261553945474E-3</v>
      </c>
      <c r="ED85">
        <v>134.6</v>
      </c>
      <c r="EE85">
        <v>131.4</v>
      </c>
      <c r="EF85">
        <v>134</v>
      </c>
      <c r="EG85" s="33">
        <f t="shared" ref="EG85:EG86" si="230">AVERAGE(ED85:EF85)</f>
        <v>133.33333333333334</v>
      </c>
      <c r="EH85" s="33">
        <f t="shared" ref="EH85:EH86" si="231">(EG85-O85)/O85</f>
        <v>0.17750956726523409</v>
      </c>
      <c r="EI85">
        <v>123</v>
      </c>
      <c r="EJ85">
        <v>132.30000000000001</v>
      </c>
      <c r="EK85">
        <v>136.80000000000001</v>
      </c>
      <c r="EL85" s="33">
        <f t="shared" ref="EL85:EL86" si="232">AVERAGE(EI85:EK85)</f>
        <v>130.70000000000002</v>
      </c>
      <c r="EM85" s="33">
        <f t="shared" ref="EM85:EM86" si="233">(EL85-S85)/S85</f>
        <v>0.17783118053469538</v>
      </c>
      <c r="EN85">
        <v>137</v>
      </c>
      <c r="EO85">
        <v>141.6</v>
      </c>
      <c r="EP85">
        <v>130.4</v>
      </c>
      <c r="EQ85" s="33">
        <f t="shared" ref="EQ85:EQ86" si="234">AVERAGE(EN85:EP85)</f>
        <v>136.33333333333334</v>
      </c>
      <c r="ER85" s="33">
        <f t="shared" ref="ER85:ER86" si="235">(EQ85-W85)/W85</f>
        <v>0.20577830188679258</v>
      </c>
      <c r="ES85" s="26">
        <f t="shared" ref="ES85:ES86" si="236" xml:space="preserve"> AVERAGE(ED85:EP85)</f>
        <v>112.72989800624102</v>
      </c>
      <c r="ET85" s="26">
        <f t="shared" ref="ET85:ET86" si="237">STDEV(ED85:EP85)</f>
        <v>50.137570869961976</v>
      </c>
      <c r="EU85" s="26">
        <f xml:space="preserve"> (ES85-X85)/X85</f>
        <v>2.7367879582616945E-3</v>
      </c>
      <c r="EV85">
        <v>162.69999999999999</v>
      </c>
      <c r="EW85">
        <v>172.3</v>
      </c>
      <c r="EX85">
        <v>159.5</v>
      </c>
      <c r="EY85" s="33">
        <f t="shared" ref="EY85:EY86" si="238">AVERAGE(EV85:EX85)</f>
        <v>164.83333333333334</v>
      </c>
      <c r="EZ85" s="33">
        <f t="shared" ref="EZ85:EZ86" si="239">(EY85-O85)/O85</f>
        <v>0.45569620253164567</v>
      </c>
      <c r="FA85">
        <v>141.6</v>
      </c>
      <c r="FB85">
        <v>166.7</v>
      </c>
      <c r="FC85">
        <v>156.19999999999999</v>
      </c>
      <c r="FD85" s="33">
        <f t="shared" ref="FD85:FD86" si="240">AVERAGE(FA85:FC85)</f>
        <v>154.83333333333331</v>
      </c>
      <c r="FE85" s="33">
        <f t="shared" ref="FE85:FE86" si="241">(FD85-S85)/S85</f>
        <v>0.39531390808050465</v>
      </c>
      <c r="FF85">
        <v>150.80000000000001</v>
      </c>
      <c r="FG85">
        <v>139.69999999999999</v>
      </c>
      <c r="FH85">
        <v>142.1</v>
      </c>
      <c r="FI85" s="33">
        <f t="shared" ref="FI85:FI86" si="242">AVERAGE(FF85:FH85)</f>
        <v>144.20000000000002</v>
      </c>
      <c r="FJ85" s="33">
        <f t="shared" ref="FJ85:FJ86" si="243">(FI85-W85)/W85</f>
        <v>0.27535377358490587</v>
      </c>
    </row>
    <row r="86" spans="1:166" ht="16" x14ac:dyDescent="0.2">
      <c r="L86">
        <v>0.189</v>
      </c>
      <c r="M86">
        <v>0.115</v>
      </c>
      <c r="N86">
        <v>0.152</v>
      </c>
      <c r="O86" s="34">
        <f t="shared" si="202"/>
        <v>0.152</v>
      </c>
      <c r="P86">
        <v>0.105</v>
      </c>
      <c r="Q86">
        <v>0.14399999999999999</v>
      </c>
      <c r="R86">
        <v>0.14499999999999999</v>
      </c>
      <c r="S86" s="34">
        <f t="shared" si="203"/>
        <v>0.13133333333333333</v>
      </c>
      <c r="T86">
        <v>0.128</v>
      </c>
      <c r="U86">
        <v>0.123</v>
      </c>
      <c r="V86">
        <v>0.17599999999999999</v>
      </c>
      <c r="W86" s="34">
        <f t="shared" si="204"/>
        <v>0.14233333333333334</v>
      </c>
      <c r="X86" s="25">
        <f t="shared" si="188"/>
        <v>0.14188888888888887</v>
      </c>
      <c r="Y86" s="25">
        <f t="shared" si="189"/>
        <v>2.7687742976109667E-2</v>
      </c>
      <c r="Z86">
        <v>0.13400000000000001</v>
      </c>
      <c r="AA86">
        <v>0.114</v>
      </c>
      <c r="AB86">
        <v>0.121</v>
      </c>
      <c r="AC86" s="33">
        <f t="shared" si="205"/>
        <v>0.123</v>
      </c>
      <c r="AD86" s="33">
        <f t="shared" si="206"/>
        <v>-0.19078947368421051</v>
      </c>
      <c r="AE86">
        <v>0.125</v>
      </c>
      <c r="AF86">
        <v>0.14899999999999999</v>
      </c>
      <c r="AG86">
        <v>0.106</v>
      </c>
      <c r="AH86" s="33">
        <f t="shared" si="207"/>
        <v>0.12666666666666668</v>
      </c>
      <c r="AI86" s="33">
        <f t="shared" si="208"/>
        <v>-3.5532994923857759E-2</v>
      </c>
      <c r="AO86" s="26">
        <f t="shared" ref="AO86" si="244">AVERAGE(Z86:AL86)</f>
        <v>7.723441980585985E-2</v>
      </c>
      <c r="AP86" s="26">
        <f t="shared" ref="AP86" si="245">STDEV(Z86:AL86)</f>
        <v>0.10741410284704675</v>
      </c>
      <c r="CB86">
        <v>0.09</v>
      </c>
      <c r="CC86">
        <v>0.112</v>
      </c>
      <c r="CD86">
        <v>0.129</v>
      </c>
      <c r="CE86" s="33">
        <f t="shared" si="210"/>
        <v>0.11033333333333334</v>
      </c>
      <c r="CF86" s="33">
        <f t="shared" si="211"/>
        <v>-0.27412280701754382</v>
      </c>
      <c r="CG86">
        <v>0.122</v>
      </c>
      <c r="CH86">
        <v>0.17399999999999999</v>
      </c>
      <c r="CI86">
        <v>9.6000000000000002E-2</v>
      </c>
      <c r="CJ86" s="33">
        <f t="shared" si="212"/>
        <v>0.13066666666666668</v>
      </c>
      <c r="CK86" s="33">
        <f t="shared" si="213"/>
        <v>-5.0761421319795589E-3</v>
      </c>
      <c r="CL86">
        <v>0.21199999999999999</v>
      </c>
      <c r="CM86">
        <v>9.7000000000000003E-2</v>
      </c>
      <c r="CN86">
        <v>9.0999999999999998E-2</v>
      </c>
      <c r="CO86" s="33">
        <f t="shared" si="214"/>
        <v>0.13333333333333333</v>
      </c>
      <c r="CP86" s="33">
        <f t="shared" si="215"/>
        <v>-6.3231850117096075E-2</v>
      </c>
      <c r="CQ86" s="26">
        <f t="shared" ref="CQ86" si="246">AVERAGE(CB86:CN86)</f>
        <v>8.3446234680805892E-2</v>
      </c>
      <c r="CR86" s="26">
        <f t="shared" ref="CR86" si="247">STDEV(CB86:CN86)</f>
        <v>0.11838804123766405</v>
      </c>
      <c r="CT86">
        <v>0.14899999999999999</v>
      </c>
      <c r="CU86">
        <v>3.7999999999999999E-2</v>
      </c>
      <c r="CV86">
        <v>8.6999999999999994E-2</v>
      </c>
      <c r="CW86" s="33">
        <f t="shared" si="217"/>
        <v>9.1333333333333336E-2</v>
      </c>
      <c r="CX86" s="33">
        <f t="shared" si="218"/>
        <v>-0.39912280701754382</v>
      </c>
      <c r="CY86">
        <v>0.19900000000000001</v>
      </c>
      <c r="CZ86">
        <v>0.111</v>
      </c>
      <c r="DA86">
        <v>0.19900000000000001</v>
      </c>
      <c r="DB86" s="33">
        <f t="shared" si="219"/>
        <v>0.16966666666666666</v>
      </c>
      <c r="DC86" s="33">
        <f t="shared" si="220"/>
        <v>0.29187817258883247</v>
      </c>
      <c r="DD86">
        <v>0.19900000000000001</v>
      </c>
      <c r="DE86">
        <v>0.154</v>
      </c>
      <c r="DF86">
        <v>7.4999999999999997E-2</v>
      </c>
      <c r="DG86" s="33">
        <f>AVERAGE(DD86:DF86)</f>
        <v>0.14266666666666666</v>
      </c>
      <c r="DH86" s="33">
        <f>(DG86-W86)/W86</f>
        <v>2.3419203747071971E-3</v>
      </c>
      <c r="DI86" s="26">
        <f t="shared" si="221"/>
        <v>0.10498118196702219</v>
      </c>
      <c r="DJ86" s="26">
        <f t="shared" si="222"/>
        <v>0.16583772361795079</v>
      </c>
      <c r="DL86">
        <v>4.5999999999999999E-2</v>
      </c>
      <c r="DM86">
        <v>0.19500000000000001</v>
      </c>
      <c r="DN86">
        <v>8.0000000000000002E-3</v>
      </c>
      <c r="DO86" s="33">
        <f t="shared" si="224"/>
        <v>8.3000000000000004E-2</v>
      </c>
      <c r="DP86" s="33">
        <f t="shared" si="225"/>
        <v>-0.4539473684210526</v>
      </c>
      <c r="DQ86">
        <v>0.189</v>
      </c>
      <c r="DR86">
        <v>9.5000000000000001E-2</v>
      </c>
      <c r="DS86">
        <v>0.13600000000000001</v>
      </c>
      <c r="DT86" s="33">
        <f t="shared" si="226"/>
        <v>0.14000000000000001</v>
      </c>
      <c r="DU86" s="33">
        <f t="shared" si="227"/>
        <v>6.5989847715736169E-2</v>
      </c>
      <c r="DV86">
        <v>1.7000000000000001E-2</v>
      </c>
      <c r="DW86">
        <v>3.9E-2</v>
      </c>
      <c r="DX86">
        <v>0.114</v>
      </c>
      <c r="DY86" s="33">
        <f t="shared" si="228"/>
        <v>5.6666666666666671E-2</v>
      </c>
      <c r="DZ86" s="33">
        <f t="shared" si="229"/>
        <v>-0.60187353629976581</v>
      </c>
      <c r="EA86" s="26">
        <f>AVERAGE(DL86:DX86)</f>
        <v>5.1849421484206432E-2</v>
      </c>
      <c r="EB86" s="26">
        <f>STDEV(DL86:DX86)</f>
        <v>0.16335446139472679</v>
      </c>
      <c r="ED86">
        <v>9.1999999999999998E-2</v>
      </c>
      <c r="EE86">
        <v>0.09</v>
      </c>
      <c r="EF86">
        <v>9.6000000000000002E-2</v>
      </c>
      <c r="EG86" s="33">
        <f t="shared" si="230"/>
        <v>9.2666666666666675E-2</v>
      </c>
      <c r="EH86" s="33">
        <f t="shared" si="231"/>
        <v>-0.39035087719298239</v>
      </c>
      <c r="EI86">
        <v>0.19900000000000001</v>
      </c>
      <c r="EJ86">
        <v>8.4000000000000005E-2</v>
      </c>
      <c r="EK86">
        <v>0.13600000000000001</v>
      </c>
      <c r="EL86" s="33">
        <f t="shared" si="232"/>
        <v>0.13966666666666669</v>
      </c>
      <c r="EM86" s="33">
        <f t="shared" si="233"/>
        <v>6.3451776649746397E-2</v>
      </c>
      <c r="EN86">
        <v>6.3E-2</v>
      </c>
      <c r="EO86">
        <v>3.5999999999999997E-2</v>
      </c>
      <c r="EP86">
        <v>0.128</v>
      </c>
      <c r="EQ86" s="33">
        <f t="shared" si="234"/>
        <v>7.5666666666666674E-2</v>
      </c>
      <c r="ER86" s="33">
        <f t="shared" si="235"/>
        <v>-0.46838407494145196</v>
      </c>
      <c r="ES86" s="26">
        <f t="shared" si="236"/>
        <v>6.3802633291545965E-2</v>
      </c>
      <c r="ET86" s="26">
        <f t="shared" si="237"/>
        <v>0.1426404968151482</v>
      </c>
      <c r="EV86">
        <v>0.29499999999999998</v>
      </c>
      <c r="EW86">
        <v>0.29399999999999998</v>
      </c>
      <c r="EX86">
        <v>0.31</v>
      </c>
      <c r="EY86" s="33">
        <f t="shared" si="238"/>
        <v>0.29966666666666669</v>
      </c>
      <c r="EZ86" s="33">
        <f t="shared" si="239"/>
        <v>0.97149122807017563</v>
      </c>
      <c r="FA86">
        <v>0.36799999999999999</v>
      </c>
      <c r="FB86">
        <v>0.32500000000000001</v>
      </c>
      <c r="FC86">
        <v>0.32500000000000001</v>
      </c>
      <c r="FD86" s="33">
        <f t="shared" si="240"/>
        <v>0.33933333333333332</v>
      </c>
      <c r="FE86" s="33">
        <f t="shared" si="241"/>
        <v>1.5837563451776648</v>
      </c>
      <c r="FF86">
        <v>8.2000000000000003E-2</v>
      </c>
      <c r="FG86">
        <v>0.153</v>
      </c>
      <c r="FH86">
        <v>0.156</v>
      </c>
      <c r="FI86" s="33">
        <f t="shared" si="242"/>
        <v>0.13033333333333333</v>
      </c>
      <c r="FJ86" s="33">
        <f t="shared" si="243"/>
        <v>-8.4309133489461424E-2</v>
      </c>
    </row>
    <row r="87" spans="1:166" x14ac:dyDescent="0.15">
      <c r="G87">
        <v>-21.16</v>
      </c>
      <c r="H87">
        <v>-20.67</v>
      </c>
      <c r="I87">
        <v>-23.25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4FD09-75DF-9346-ACC9-A39669DC7383}">
  <dimension ref="A1:AQ67"/>
  <sheetViews>
    <sheetView topLeftCell="A24" workbookViewId="0">
      <selection activeCell="AL62" sqref="AL62"/>
    </sheetView>
  </sheetViews>
  <sheetFormatPr baseColWidth="10" defaultRowHeight="13" x14ac:dyDescent="0.15"/>
  <cols>
    <col min="21" max="23" width="10.83203125" style="26"/>
  </cols>
  <sheetData>
    <row r="1" spans="1:41" x14ac:dyDescent="0.15">
      <c r="A1" t="s">
        <v>20</v>
      </c>
      <c r="B1" t="s">
        <v>66</v>
      </c>
      <c r="C1" t="s">
        <v>6</v>
      </c>
      <c r="D1" t="s">
        <v>73</v>
      </c>
      <c r="E1" t="s">
        <v>74</v>
      </c>
      <c r="F1" t="s">
        <v>75</v>
      </c>
      <c r="G1" s="31" t="s">
        <v>93</v>
      </c>
      <c r="L1" t="s">
        <v>26</v>
      </c>
      <c r="W1" s="26" t="s">
        <v>103</v>
      </c>
      <c r="X1" t="s">
        <v>92</v>
      </c>
      <c r="AI1" s="31" t="s">
        <v>99</v>
      </c>
      <c r="AO1" t="s">
        <v>102</v>
      </c>
    </row>
    <row r="2" spans="1:41" ht="16" x14ac:dyDescent="0.2">
      <c r="A2">
        <v>1</v>
      </c>
      <c r="B2">
        <v>10</v>
      </c>
      <c r="C2">
        <v>2</v>
      </c>
      <c r="D2">
        <v>10</v>
      </c>
      <c r="E2">
        <v>5</v>
      </c>
      <c r="F2">
        <v>1</v>
      </c>
      <c r="G2">
        <v>12</v>
      </c>
      <c r="H2">
        <v>6</v>
      </c>
      <c r="I2">
        <v>3</v>
      </c>
      <c r="J2" s="26">
        <f>AVERAGE(G2:I2)</f>
        <v>7</v>
      </c>
      <c r="K2" s="26">
        <f>STDEV(G2:I2)</f>
        <v>4.5825756949558398</v>
      </c>
      <c r="L2">
        <v>43.5</v>
      </c>
      <c r="M2">
        <v>44.5</v>
      </c>
      <c r="N2">
        <v>48.2</v>
      </c>
      <c r="O2">
        <v>40.799999999999997</v>
      </c>
      <c r="P2">
        <v>40.5</v>
      </c>
      <c r="Q2">
        <v>41.4</v>
      </c>
      <c r="R2">
        <v>37.6</v>
      </c>
      <c r="S2">
        <v>37.6</v>
      </c>
      <c r="T2">
        <v>37.4</v>
      </c>
      <c r="U2" s="26">
        <f>AVERAGE(L2:T2)</f>
        <v>41.277777777777779</v>
      </c>
      <c r="V2" s="26">
        <f>STDEV(L2:T2)</f>
        <v>3.6430679988773811</v>
      </c>
      <c r="W2" s="26">
        <f>V2/U2</f>
        <v>8.8257367402143821E-2</v>
      </c>
      <c r="X2" s="10">
        <v>-0.24</v>
      </c>
      <c r="Y2" s="10">
        <v>-0.17</v>
      </c>
      <c r="Z2" s="10">
        <v>-0.13</v>
      </c>
      <c r="AA2" s="10">
        <v>-0.02</v>
      </c>
      <c r="AB2" s="10">
        <v>-0.41</v>
      </c>
      <c r="AC2" s="10">
        <v>-0.57999999999999996</v>
      </c>
      <c r="AD2" s="10">
        <v>-0.6</v>
      </c>
      <c r="AE2" s="10">
        <v>-0.56000000000000005</v>
      </c>
      <c r="AF2" s="10">
        <v>-0.14000000000000001</v>
      </c>
      <c r="AG2" s="25">
        <v>-0.31666670000000002</v>
      </c>
      <c r="AH2" s="25">
        <v>0.22332711399999999</v>
      </c>
      <c r="AI2" s="10">
        <v>-1.5</v>
      </c>
      <c r="AJ2" s="10">
        <v>-1.22</v>
      </c>
      <c r="AK2" s="10">
        <v>-0.59</v>
      </c>
      <c r="AL2" s="26">
        <f>AVERAGE(AI2:AK2)</f>
        <v>-1.1033333333333333</v>
      </c>
      <c r="AM2" s="26">
        <f>STDEV(AI2:AK2)</f>
        <v>0.46608296829355805</v>
      </c>
      <c r="AO2">
        <f>U2*SQRT(U3)</f>
        <v>19.632876775452694</v>
      </c>
    </row>
    <row r="3" spans="1:41" x14ac:dyDescent="0.15">
      <c r="J3" s="26"/>
      <c r="K3" s="26"/>
      <c r="L3">
        <v>0.28899999999999998</v>
      </c>
      <c r="M3">
        <v>0.28299999999999997</v>
      </c>
      <c r="N3">
        <v>0.27700000000000002</v>
      </c>
      <c r="O3">
        <v>0.14899999999999999</v>
      </c>
      <c r="P3">
        <v>0.15</v>
      </c>
      <c r="Q3">
        <v>0.20100000000000001</v>
      </c>
      <c r="R3">
        <v>0.23499999999999999</v>
      </c>
      <c r="S3">
        <v>0.23300000000000001</v>
      </c>
      <c r="T3">
        <v>0.219</v>
      </c>
      <c r="U3" s="26">
        <f>AVERAGE(L3:T3)</f>
        <v>0.22622222222222221</v>
      </c>
      <c r="V3" s="26">
        <f t="shared" ref="V3" si="0">STDEV(L3:T3)</f>
        <v>5.2829389968505697E-2</v>
      </c>
      <c r="AO3">
        <f t="shared" ref="AO3:AO17" si="1">U3*SQRT(U4)</f>
        <v>0</v>
      </c>
    </row>
    <row r="4" spans="1:41" x14ac:dyDescent="0.15">
      <c r="J4" s="26"/>
      <c r="K4" s="26"/>
      <c r="AO4">
        <f t="shared" si="1"/>
        <v>0</v>
      </c>
    </row>
    <row r="5" spans="1:41" ht="16" x14ac:dyDescent="0.2">
      <c r="A5">
        <v>2</v>
      </c>
      <c r="B5">
        <v>10</v>
      </c>
      <c r="C5">
        <v>5</v>
      </c>
      <c r="D5">
        <v>20</v>
      </c>
      <c r="E5">
        <v>4</v>
      </c>
      <c r="F5">
        <v>1</v>
      </c>
      <c r="G5">
        <v>12</v>
      </c>
      <c r="H5">
        <v>12</v>
      </c>
      <c r="I5">
        <v>12</v>
      </c>
      <c r="J5" s="26">
        <f t="shared" ref="J5:J17" si="2">AVERAGE(G5:I5)</f>
        <v>12</v>
      </c>
      <c r="K5" s="26">
        <f t="shared" ref="K5:K17" si="3">STDEV(G5:I5)</f>
        <v>0</v>
      </c>
      <c r="L5">
        <v>59.3</v>
      </c>
      <c r="M5">
        <v>59.4</v>
      </c>
      <c r="N5">
        <v>62</v>
      </c>
      <c r="O5">
        <v>60.4</v>
      </c>
      <c r="P5">
        <v>59.2</v>
      </c>
      <c r="Q5">
        <v>62.7</v>
      </c>
      <c r="R5">
        <v>60.9</v>
      </c>
      <c r="S5">
        <v>60.5</v>
      </c>
      <c r="T5">
        <v>58.8</v>
      </c>
      <c r="U5" s="12">
        <f t="shared" ref="U5:U6" si="4">AVERAGE(L5:T5)</f>
        <v>60.355555555555547</v>
      </c>
      <c r="V5" s="12">
        <f t="shared" ref="V5:V6" si="5">STDEV(L5:T5)</f>
        <v>1.3370780746754396</v>
      </c>
      <c r="W5" s="26">
        <f>V5/U5</f>
        <v>2.2153355434607801E-2</v>
      </c>
      <c r="X5">
        <v>-0.39</v>
      </c>
      <c r="Y5">
        <v>-0.61</v>
      </c>
      <c r="Z5">
        <v>-0.53</v>
      </c>
      <c r="AA5" s="26">
        <f>AVERAGE(X5:Z5)</f>
        <v>-0.51</v>
      </c>
      <c r="AB5" s="26">
        <f>STDEV(X5:Z5)</f>
        <v>0.11135528725660054</v>
      </c>
      <c r="AI5">
        <v>8.34</v>
      </c>
      <c r="AJ5">
        <v>-7.4</v>
      </c>
      <c r="AK5">
        <v>-3.98</v>
      </c>
      <c r="AL5" s="26">
        <f>AVERAGE(AI5:AK5)</f>
        <v>-1.0133333333333334</v>
      </c>
      <c r="AM5" s="26">
        <f>STDEV(AI5:AK5)</f>
        <v>8.2787519188180365</v>
      </c>
      <c r="AO5">
        <f t="shared" si="1"/>
        <v>23.349618810610654</v>
      </c>
    </row>
    <row r="6" spans="1:41" ht="16" x14ac:dyDescent="0.2">
      <c r="J6" s="26"/>
      <c r="K6" s="26"/>
      <c r="L6">
        <v>0.18</v>
      </c>
      <c r="M6">
        <v>0.17100000000000001</v>
      </c>
      <c r="N6">
        <v>0.16400000000000001</v>
      </c>
      <c r="O6">
        <v>0.11899999999999999</v>
      </c>
      <c r="P6">
        <v>0.19900000000000001</v>
      </c>
      <c r="Q6">
        <v>0.109</v>
      </c>
      <c r="R6">
        <v>9.9000000000000005E-2</v>
      </c>
      <c r="S6">
        <v>0.13300000000000001</v>
      </c>
      <c r="T6">
        <v>0.17299999999999999</v>
      </c>
      <c r="U6" s="12">
        <f t="shared" si="4"/>
        <v>0.14966666666666667</v>
      </c>
      <c r="V6" s="12">
        <f t="shared" si="5"/>
        <v>3.5351803348627128E-2</v>
      </c>
      <c r="W6" s="12"/>
      <c r="AO6">
        <f t="shared" si="1"/>
        <v>0</v>
      </c>
    </row>
    <row r="7" spans="1:41" x14ac:dyDescent="0.15">
      <c r="J7" s="26"/>
      <c r="K7" s="26"/>
      <c r="AO7">
        <f t="shared" si="1"/>
        <v>0</v>
      </c>
    </row>
    <row r="8" spans="1:41" x14ac:dyDescent="0.15">
      <c r="A8">
        <v>3</v>
      </c>
      <c r="B8">
        <v>10</v>
      </c>
      <c r="C8">
        <v>15</v>
      </c>
      <c r="D8">
        <v>30</v>
      </c>
      <c r="E8">
        <v>2</v>
      </c>
      <c r="F8">
        <v>0.4</v>
      </c>
      <c r="G8">
        <v>72</v>
      </c>
      <c r="H8">
        <v>72</v>
      </c>
      <c r="I8">
        <v>72</v>
      </c>
      <c r="J8" s="26">
        <f t="shared" si="2"/>
        <v>72</v>
      </c>
      <c r="K8" s="26">
        <f t="shared" si="3"/>
        <v>0</v>
      </c>
      <c r="L8">
        <v>93.2</v>
      </c>
      <c r="M8">
        <v>92.9</v>
      </c>
      <c r="N8">
        <v>92.4</v>
      </c>
      <c r="O8">
        <v>89.8</v>
      </c>
      <c r="P8">
        <v>91.8</v>
      </c>
      <c r="Q8">
        <v>87.6</v>
      </c>
      <c r="R8">
        <v>90.3</v>
      </c>
      <c r="S8">
        <v>86.5</v>
      </c>
      <c r="T8">
        <v>86.7</v>
      </c>
      <c r="U8" s="26">
        <f t="shared" ref="U8:U9" si="6">AVERAGE(L8:T8)</f>
        <v>90.13333333333334</v>
      </c>
      <c r="V8" s="26">
        <f t="shared" ref="V8:V9" si="7">STDEV(L8:T8)</f>
        <v>2.6580067720004044</v>
      </c>
      <c r="W8" s="26">
        <f>V8/U8</f>
        <v>2.948972010355478E-2</v>
      </c>
      <c r="X8">
        <v>-0.77</v>
      </c>
      <c r="Y8">
        <v>-1.82</v>
      </c>
      <c r="Z8">
        <v>-0.74</v>
      </c>
      <c r="AA8" s="26">
        <f>AVERAGE(X8:Z8)</f>
        <v>-1.1100000000000001</v>
      </c>
      <c r="AB8" s="26">
        <f>STDEV(X8:Z8)</f>
        <v>0.61506097258727133</v>
      </c>
      <c r="AI8">
        <v>0.23</v>
      </c>
      <c r="AJ8">
        <v>-3.4</v>
      </c>
      <c r="AK8">
        <v>-4.93</v>
      </c>
      <c r="AL8" s="26">
        <f>AVERAGE(AI8:AK8)</f>
        <v>-2.6999999999999997</v>
      </c>
      <c r="AM8" s="26">
        <f>STDEV(AI8:AK8)</f>
        <v>2.6502641377794771</v>
      </c>
      <c r="AO8">
        <f t="shared" si="1"/>
        <v>38.499115705733516</v>
      </c>
    </row>
    <row r="9" spans="1:41" x14ac:dyDescent="0.15">
      <c r="J9" s="26"/>
      <c r="K9" s="26"/>
      <c r="L9">
        <v>0.13400000000000001</v>
      </c>
      <c r="M9">
        <v>0.106</v>
      </c>
      <c r="N9">
        <v>0.124</v>
      </c>
      <c r="O9">
        <v>0.157</v>
      </c>
      <c r="P9">
        <v>0.126</v>
      </c>
      <c r="Q9">
        <v>0.20200000000000001</v>
      </c>
      <c r="R9">
        <v>0.22700000000000001</v>
      </c>
      <c r="S9">
        <v>0.27900000000000003</v>
      </c>
      <c r="T9">
        <v>0.28699999999999998</v>
      </c>
      <c r="U9" s="26">
        <f t="shared" si="6"/>
        <v>0.18244444444444444</v>
      </c>
      <c r="V9" s="26">
        <f t="shared" si="7"/>
        <v>6.8976646611572712E-2</v>
      </c>
      <c r="AO9">
        <f t="shared" si="1"/>
        <v>0</v>
      </c>
    </row>
    <row r="10" spans="1:41" x14ac:dyDescent="0.15">
      <c r="J10" s="26"/>
      <c r="K10" s="26"/>
      <c r="AO10">
        <f t="shared" si="1"/>
        <v>0</v>
      </c>
    </row>
    <row r="11" spans="1:41" x14ac:dyDescent="0.15">
      <c r="A11">
        <v>4</v>
      </c>
      <c r="B11">
        <v>10</v>
      </c>
      <c r="C11">
        <v>20</v>
      </c>
      <c r="D11">
        <v>40</v>
      </c>
      <c r="E11">
        <v>2</v>
      </c>
      <c r="F11">
        <v>0.4</v>
      </c>
      <c r="G11">
        <v>168</v>
      </c>
      <c r="H11">
        <v>192</v>
      </c>
      <c r="I11">
        <v>120</v>
      </c>
      <c r="J11" s="26">
        <f t="shared" ref="J11" si="8">AVERAGE(G11:I11)</f>
        <v>160</v>
      </c>
      <c r="K11" s="26">
        <f t="shared" ref="K11" si="9">STDEV(G11:I11)</f>
        <v>36.660605559646719</v>
      </c>
      <c r="L11">
        <v>109.3</v>
      </c>
      <c r="M11">
        <v>117.7</v>
      </c>
      <c r="N11">
        <v>112.7</v>
      </c>
      <c r="O11">
        <v>112.7</v>
      </c>
      <c r="P11">
        <v>109.7</v>
      </c>
      <c r="Q11">
        <v>110.5</v>
      </c>
      <c r="R11">
        <v>111.1</v>
      </c>
      <c r="S11">
        <v>116.3</v>
      </c>
      <c r="T11">
        <v>111.8</v>
      </c>
      <c r="U11" s="26">
        <f t="shared" ref="U11:U12" si="10">AVERAGE(L11:T11)</f>
        <v>112.42222222222222</v>
      </c>
      <c r="V11" s="26">
        <f t="shared" ref="V11:V12" si="11">STDEV(L11:T11)</f>
        <v>2.8730548975688661</v>
      </c>
      <c r="W11" s="26">
        <f>V11/U11</f>
        <v>2.5555934056255974E-2</v>
      </c>
      <c r="X11">
        <v>-21.16</v>
      </c>
      <c r="Y11">
        <v>-20.67</v>
      </c>
      <c r="Z11">
        <v>-23.25</v>
      </c>
      <c r="AA11" s="26">
        <f>AVERAGE(X11:Z11)</f>
        <v>-21.693333333333332</v>
      </c>
      <c r="AB11" s="26">
        <f>STDEV(X11:Z11)</f>
        <v>1.3701946333763433</v>
      </c>
      <c r="AI11">
        <v>3.76</v>
      </c>
      <c r="AJ11">
        <v>5.91</v>
      </c>
      <c r="AK11">
        <v>-2.62</v>
      </c>
      <c r="AL11" s="26">
        <f>AVERAGE(AI11:AK11)</f>
        <v>2.35</v>
      </c>
      <c r="AM11" s="26">
        <f>STDEV(AI11:AK11)</f>
        <v>4.436361121459794</v>
      </c>
      <c r="AO11">
        <f t="shared" si="1"/>
        <v>42.347361816111238</v>
      </c>
    </row>
    <row r="12" spans="1:41" x14ac:dyDescent="0.15">
      <c r="J12" s="26"/>
      <c r="K12" s="26"/>
      <c r="L12">
        <v>0.189</v>
      </c>
      <c r="M12">
        <v>0.115</v>
      </c>
      <c r="N12">
        <v>0.152</v>
      </c>
      <c r="O12">
        <v>0.105</v>
      </c>
      <c r="P12">
        <v>0.14399999999999999</v>
      </c>
      <c r="Q12">
        <v>0.14499999999999999</v>
      </c>
      <c r="R12">
        <v>0.128</v>
      </c>
      <c r="S12">
        <v>0.123</v>
      </c>
      <c r="T12">
        <v>0.17599999999999999</v>
      </c>
      <c r="U12" s="26">
        <f t="shared" si="10"/>
        <v>0.14188888888888887</v>
      </c>
      <c r="V12" s="26">
        <f t="shared" si="11"/>
        <v>2.7687742976109667E-2</v>
      </c>
      <c r="AO12">
        <f t="shared" si="1"/>
        <v>0</v>
      </c>
    </row>
    <row r="13" spans="1:41" x14ac:dyDescent="0.15">
      <c r="J13" s="26"/>
      <c r="K13" s="26"/>
      <c r="AO13">
        <f t="shared" si="1"/>
        <v>0</v>
      </c>
    </row>
    <row r="14" spans="1:41" ht="16" x14ac:dyDescent="0.2">
      <c r="A14">
        <v>5</v>
      </c>
      <c r="B14">
        <v>10</v>
      </c>
      <c r="C14">
        <v>40</v>
      </c>
      <c r="D14">
        <v>40</v>
      </c>
      <c r="E14">
        <v>1</v>
      </c>
      <c r="F14">
        <v>0.2</v>
      </c>
      <c r="G14">
        <v>240</v>
      </c>
      <c r="H14">
        <v>240</v>
      </c>
      <c r="I14">
        <f>7*24</f>
        <v>168</v>
      </c>
      <c r="J14" s="26">
        <f>AVERAGE(G14:I14)</f>
        <v>216</v>
      </c>
      <c r="K14" s="26">
        <f t="shared" si="3"/>
        <v>41.569219381653056</v>
      </c>
      <c r="L14">
        <v>126.4</v>
      </c>
      <c r="M14">
        <v>125.7</v>
      </c>
      <c r="N14">
        <v>126.3</v>
      </c>
      <c r="O14">
        <v>122.9</v>
      </c>
      <c r="P14">
        <v>129.1</v>
      </c>
      <c r="Q14">
        <v>127.3</v>
      </c>
      <c r="R14">
        <v>122.8</v>
      </c>
      <c r="S14">
        <v>123.5</v>
      </c>
      <c r="T14">
        <v>120.7</v>
      </c>
      <c r="U14" s="25">
        <v>125.62222199999999</v>
      </c>
      <c r="V14" s="25">
        <v>3.11720138</v>
      </c>
      <c r="W14" s="26">
        <f>V14/U14</f>
        <v>2.4814092048140973E-2</v>
      </c>
      <c r="X14">
        <v>-24.67</v>
      </c>
      <c r="Y14">
        <v>-23</v>
      </c>
      <c r="Z14">
        <v>-25.32</v>
      </c>
      <c r="AA14" s="26">
        <f>AVERAGE(X14:Z14)</f>
        <v>-24.330000000000002</v>
      </c>
      <c r="AB14" s="26">
        <f>STDEV(X14:Z14)</f>
        <v>1.196787366243478</v>
      </c>
      <c r="AI14">
        <v>-2.39</v>
      </c>
      <c r="AJ14">
        <v>-3.6</v>
      </c>
      <c r="AK14">
        <v>7.97</v>
      </c>
      <c r="AL14" s="26">
        <f>AVERAGE(AI14:AK14)</f>
        <v>0.65999999999999981</v>
      </c>
      <c r="AM14" s="26">
        <f>STDEV(AI14:AK14)</f>
        <v>6.3594889731801567</v>
      </c>
      <c r="AO14">
        <f t="shared" si="1"/>
        <v>46.760425015329957</v>
      </c>
    </row>
    <row r="15" spans="1:41" ht="16" x14ac:dyDescent="0.2">
      <c r="J15" s="26"/>
      <c r="K15" s="26"/>
      <c r="L15">
        <v>0.193</v>
      </c>
      <c r="M15">
        <v>0.186</v>
      </c>
      <c r="N15">
        <v>0.16800000000000001</v>
      </c>
      <c r="O15">
        <v>0.157</v>
      </c>
      <c r="P15">
        <v>0.11</v>
      </c>
      <c r="Q15">
        <v>0.13800000000000001</v>
      </c>
      <c r="R15">
        <v>0.182</v>
      </c>
      <c r="S15">
        <v>0.184</v>
      </c>
      <c r="T15">
        <v>0.189</v>
      </c>
      <c r="U15" s="25">
        <v>0.13855555999999999</v>
      </c>
      <c r="V15" s="25">
        <v>3.6708688000000003E-2</v>
      </c>
      <c r="W15" s="25"/>
      <c r="AO15">
        <f t="shared" si="1"/>
        <v>0</v>
      </c>
    </row>
    <row r="16" spans="1:41" x14ac:dyDescent="0.15">
      <c r="J16" s="26"/>
      <c r="K16" s="26"/>
      <c r="AO16">
        <f t="shared" si="1"/>
        <v>0</v>
      </c>
    </row>
    <row r="17" spans="1:41" x14ac:dyDescent="0.15">
      <c r="A17">
        <v>6</v>
      </c>
      <c r="B17">
        <v>10</v>
      </c>
      <c r="C17">
        <v>50</v>
      </c>
      <c r="D17">
        <v>50</v>
      </c>
      <c r="E17">
        <v>1</v>
      </c>
      <c r="F17">
        <v>0.2</v>
      </c>
      <c r="G17">
        <v>312</v>
      </c>
      <c r="H17">
        <v>480</v>
      </c>
      <c r="I17">
        <v>480</v>
      </c>
      <c r="J17" s="26">
        <f t="shared" si="2"/>
        <v>424</v>
      </c>
      <c r="K17" s="26">
        <f t="shared" si="3"/>
        <v>96.994845223857126</v>
      </c>
      <c r="L17">
        <v>149.69999999999999</v>
      </c>
      <c r="M17">
        <v>152</v>
      </c>
      <c r="N17">
        <v>151.69999999999999</v>
      </c>
      <c r="O17">
        <v>154.9</v>
      </c>
      <c r="P17">
        <v>151.80000000000001</v>
      </c>
      <c r="Q17">
        <v>150.9</v>
      </c>
      <c r="R17">
        <v>153.5</v>
      </c>
      <c r="S17">
        <v>151.5</v>
      </c>
      <c r="T17">
        <v>157.6</v>
      </c>
      <c r="U17" s="26">
        <f>AVERAGE(L17:T17)</f>
        <v>152.62222222222221</v>
      </c>
      <c r="V17" s="26">
        <f>STDEV(L17:T17)</f>
        <v>2.3826339300120036</v>
      </c>
      <c r="W17" s="26">
        <f>V17/U17</f>
        <v>1.5611317246729787E-2</v>
      </c>
      <c r="X17">
        <v>-27.9</v>
      </c>
      <c r="Y17">
        <v>-26.56</v>
      </c>
      <c r="Z17">
        <v>-25.28</v>
      </c>
      <c r="AA17" s="26">
        <f>AVERAGE(X17:Z17)</f>
        <v>-26.58</v>
      </c>
      <c r="AB17" s="26">
        <f>STDEV(X17:Z17)</f>
        <v>1.310114498812984</v>
      </c>
      <c r="AI17">
        <v>-6.21</v>
      </c>
      <c r="AJ17">
        <v>-2.64</v>
      </c>
      <c r="AK17">
        <v>-1.88</v>
      </c>
      <c r="AL17" s="26">
        <f>AVERAGE(AI17:AK17)</f>
        <v>-3.5766666666666667</v>
      </c>
      <c r="AM17" s="26">
        <f>STDEV(AI17:AK17)</f>
        <v>2.3119760667734712</v>
      </c>
      <c r="AO17">
        <f t="shared" si="1"/>
        <v>59.481344314218482</v>
      </c>
    </row>
    <row r="18" spans="1:41" x14ac:dyDescent="0.15">
      <c r="L18">
        <v>0.17699999999999999</v>
      </c>
      <c r="M18">
        <v>0.16400000000000001</v>
      </c>
      <c r="N18">
        <v>0.14599999999999999</v>
      </c>
      <c r="O18">
        <v>0.128</v>
      </c>
      <c r="P18">
        <v>0.153</v>
      </c>
      <c r="Q18">
        <v>0.17</v>
      </c>
      <c r="R18">
        <v>0.14499999999999999</v>
      </c>
      <c r="S18">
        <v>0.16600000000000001</v>
      </c>
      <c r="T18">
        <v>0.11799999999999999</v>
      </c>
      <c r="U18" s="26">
        <f>AVERAGE(L18:T18)</f>
        <v>0.15188888888888888</v>
      </c>
      <c r="V18" s="26">
        <f>STDEV(L18:T18)</f>
        <v>1.9706879791359835E-2</v>
      </c>
    </row>
    <row r="23" spans="1:41" x14ac:dyDescent="0.15">
      <c r="A23" t="s">
        <v>91</v>
      </c>
    </row>
    <row r="24" spans="1:41" x14ac:dyDescent="0.15">
      <c r="A24">
        <v>1</v>
      </c>
      <c r="B24">
        <v>10</v>
      </c>
      <c r="C24">
        <v>10</v>
      </c>
      <c r="D24">
        <v>20</v>
      </c>
      <c r="E24">
        <v>2</v>
      </c>
      <c r="F24">
        <v>0.4</v>
      </c>
      <c r="L24">
        <v>82.6</v>
      </c>
      <c r="M24">
        <v>86.5</v>
      </c>
      <c r="N24">
        <v>82</v>
      </c>
      <c r="O24">
        <v>91.8</v>
      </c>
      <c r="P24">
        <v>87.8</v>
      </c>
      <c r="Q24">
        <v>88.9</v>
      </c>
      <c r="U24" s="26">
        <f>AVERAGE(L24:T24)</f>
        <v>86.600000000000009</v>
      </c>
      <c r="V24" s="26">
        <f>STDEV(L24:T24)</f>
        <v>3.7666961650762341</v>
      </c>
    </row>
    <row r="25" spans="1:41" x14ac:dyDescent="0.15">
      <c r="L25">
        <v>0.29299999999999998</v>
      </c>
      <c r="M25">
        <v>0.29099999999999998</v>
      </c>
      <c r="N25">
        <v>0.29199999999999998</v>
      </c>
      <c r="O25">
        <v>0.36099999999999999</v>
      </c>
      <c r="P25">
        <v>0.34599999999999997</v>
      </c>
      <c r="Q25">
        <v>0.32200000000000001</v>
      </c>
      <c r="U25" s="26">
        <f t="shared" ref="U25:U31" si="12">AVERAGE(L25:T25)</f>
        <v>0.31749999999999995</v>
      </c>
      <c r="V25" s="26">
        <f t="shared" ref="V25:V31" si="13">STDEV(L25:T25)</f>
        <v>3.0585944484354248E-2</v>
      </c>
    </row>
    <row r="27" spans="1:41" x14ac:dyDescent="0.15">
      <c r="A27">
        <v>2</v>
      </c>
      <c r="B27">
        <v>10</v>
      </c>
      <c r="C27">
        <v>10</v>
      </c>
      <c r="D27">
        <v>30</v>
      </c>
      <c r="E27">
        <v>3</v>
      </c>
      <c r="F27">
        <v>0.6</v>
      </c>
      <c r="L27">
        <v>90.2</v>
      </c>
      <c r="M27">
        <v>86.5</v>
      </c>
      <c r="N27">
        <v>87.6</v>
      </c>
      <c r="O27">
        <v>117.4</v>
      </c>
      <c r="P27">
        <v>115.4</v>
      </c>
      <c r="Q27">
        <v>116.2</v>
      </c>
      <c r="R27">
        <v>90.3</v>
      </c>
      <c r="S27">
        <v>86.5</v>
      </c>
      <c r="T27">
        <v>86.7</v>
      </c>
      <c r="U27" s="26">
        <f t="shared" si="12"/>
        <v>97.422222222222217</v>
      </c>
      <c r="V27" s="26">
        <f t="shared" si="13"/>
        <v>14.264622127643161</v>
      </c>
    </row>
    <row r="28" spans="1:41" x14ac:dyDescent="0.15">
      <c r="L28">
        <v>0.23899999999999999</v>
      </c>
      <c r="M28">
        <v>0.254</v>
      </c>
      <c r="N28">
        <v>0.25</v>
      </c>
      <c r="O28">
        <v>0.27500000000000002</v>
      </c>
      <c r="P28">
        <v>0.307</v>
      </c>
      <c r="Q28">
        <v>0.30499999999999999</v>
      </c>
      <c r="R28">
        <v>0.22700000000000001</v>
      </c>
      <c r="S28">
        <v>0.27900000000000003</v>
      </c>
      <c r="T28">
        <v>0.28699999999999998</v>
      </c>
      <c r="U28" s="26">
        <f t="shared" si="12"/>
        <v>0.26922222222222225</v>
      </c>
      <c r="V28" s="26">
        <f t="shared" si="13"/>
        <v>2.8393563433363633E-2</v>
      </c>
    </row>
    <row r="30" spans="1:41" x14ac:dyDescent="0.15">
      <c r="A30">
        <v>3</v>
      </c>
      <c r="B30">
        <v>10</v>
      </c>
      <c r="C30">
        <v>20</v>
      </c>
      <c r="D30">
        <v>40</v>
      </c>
      <c r="E30">
        <v>2</v>
      </c>
      <c r="F30">
        <v>0.4</v>
      </c>
      <c r="L30">
        <v>127.1</v>
      </c>
      <c r="M30">
        <v>123.6</v>
      </c>
      <c r="N30">
        <v>121.7</v>
      </c>
      <c r="O30">
        <v>100.4</v>
      </c>
      <c r="P30">
        <v>107.5</v>
      </c>
      <c r="Q30">
        <v>103</v>
      </c>
      <c r="R30">
        <v>104</v>
      </c>
      <c r="S30">
        <v>110.5</v>
      </c>
      <c r="T30">
        <v>108.5</v>
      </c>
      <c r="U30" s="26">
        <f t="shared" si="12"/>
        <v>111.8111111111111</v>
      </c>
      <c r="V30" s="26">
        <f t="shared" si="13"/>
        <v>9.8148413696356318</v>
      </c>
    </row>
    <row r="31" spans="1:41" x14ac:dyDescent="0.15">
      <c r="L31">
        <v>0.25900000000000001</v>
      </c>
      <c r="M31">
        <v>0.27800000000000002</v>
      </c>
      <c r="N31">
        <v>0.27700000000000002</v>
      </c>
      <c r="O31">
        <v>0.189</v>
      </c>
      <c r="P31">
        <v>0.14000000000000001</v>
      </c>
      <c r="Q31">
        <v>0.16800000000000001</v>
      </c>
      <c r="R31">
        <v>0.27600000000000002</v>
      </c>
      <c r="S31">
        <v>0.24199999999999999</v>
      </c>
      <c r="T31">
        <v>0.23699999999999999</v>
      </c>
      <c r="U31" s="26">
        <f t="shared" si="12"/>
        <v>0.2295555555555556</v>
      </c>
      <c r="V31" s="26">
        <f t="shared" si="13"/>
        <v>5.1582727513943744E-2</v>
      </c>
    </row>
    <row r="33" spans="1:43" x14ac:dyDescent="0.15">
      <c r="A33">
        <v>4</v>
      </c>
      <c r="B33">
        <v>10</v>
      </c>
      <c r="C33">
        <v>5</v>
      </c>
      <c r="D33">
        <v>20</v>
      </c>
      <c r="E33">
        <v>4</v>
      </c>
      <c r="F33">
        <v>0.8</v>
      </c>
      <c r="L33">
        <v>98.2</v>
      </c>
      <c r="M33">
        <v>103.5</v>
      </c>
      <c r="N33">
        <v>99.6</v>
      </c>
      <c r="O33">
        <v>76.599999999999994</v>
      </c>
      <c r="P33">
        <v>85.6</v>
      </c>
      <c r="Q33">
        <v>85</v>
      </c>
      <c r="R33">
        <v>83.6</v>
      </c>
      <c r="S33">
        <v>93.4</v>
      </c>
    </row>
    <row r="34" spans="1:43" x14ac:dyDescent="0.15">
      <c r="L34">
        <v>0.32100000000000001</v>
      </c>
      <c r="M34">
        <v>0.28199999999999997</v>
      </c>
      <c r="N34">
        <v>0.309</v>
      </c>
      <c r="O34">
        <v>0.40300000000000002</v>
      </c>
      <c r="P34">
        <v>0.32300000000000001</v>
      </c>
      <c r="Q34">
        <v>0.35199999999999998</v>
      </c>
      <c r="R34">
        <v>0.39900000000000002</v>
      </c>
      <c r="S34">
        <v>0.35399999999999998</v>
      </c>
    </row>
    <row r="36" spans="1:43" x14ac:dyDescent="0.15">
      <c r="U36"/>
      <c r="V36" s="32"/>
      <c r="W36" s="32"/>
    </row>
    <row r="37" spans="1:43" x14ac:dyDescent="0.15">
      <c r="A37" t="s">
        <v>20</v>
      </c>
      <c r="B37" t="s">
        <v>100</v>
      </c>
      <c r="D37" t="s">
        <v>101</v>
      </c>
      <c r="F37" t="s">
        <v>104</v>
      </c>
      <c r="O37" t="s">
        <v>105</v>
      </c>
      <c r="U37"/>
      <c r="V37" s="32"/>
      <c r="W37" s="32"/>
      <c r="X37" t="s">
        <v>106</v>
      </c>
      <c r="AG37" t="s">
        <v>107</v>
      </c>
    </row>
    <row r="38" spans="1:43" x14ac:dyDescent="0.15">
      <c r="A38">
        <v>1</v>
      </c>
      <c r="B38">
        <v>39.998204545454541</v>
      </c>
      <c r="D38">
        <v>4.8237959420993235</v>
      </c>
      <c r="F38">
        <v>77.8</v>
      </c>
      <c r="G38">
        <v>81.400000000000006</v>
      </c>
      <c r="H38">
        <v>60</v>
      </c>
      <c r="I38">
        <v>72.8</v>
      </c>
      <c r="J38">
        <v>111.1</v>
      </c>
      <c r="K38">
        <v>98</v>
      </c>
      <c r="L38">
        <v>85.3</v>
      </c>
      <c r="M38">
        <v>102.8</v>
      </c>
      <c r="N38">
        <v>106.4</v>
      </c>
      <c r="O38">
        <v>41</v>
      </c>
      <c r="P38">
        <v>41.4</v>
      </c>
      <c r="Q38">
        <v>36.700000000000003</v>
      </c>
      <c r="R38">
        <v>43.5</v>
      </c>
      <c r="S38">
        <v>44.7</v>
      </c>
      <c r="T38">
        <v>42.8</v>
      </c>
      <c r="U38">
        <v>44.9</v>
      </c>
      <c r="V38" s="32">
        <v>51</v>
      </c>
      <c r="W38" s="32">
        <v>50.4</v>
      </c>
      <c r="X38" s="32">
        <v>17.600000000000001</v>
      </c>
      <c r="Y38" s="32">
        <v>17.2</v>
      </c>
      <c r="Z38" s="32">
        <v>23.1</v>
      </c>
      <c r="AA38" s="32">
        <v>25.7</v>
      </c>
      <c r="AB38" s="32">
        <v>18.600000000000001</v>
      </c>
      <c r="AC38" s="32">
        <v>19.399999999999999</v>
      </c>
      <c r="AD38" s="32">
        <v>25.8</v>
      </c>
      <c r="AE38" s="32">
        <v>18.899999999999999</v>
      </c>
      <c r="AF38" s="32">
        <v>19</v>
      </c>
      <c r="AG38">
        <f>(F38-X38)/O38</f>
        <v>1.4682926829268292</v>
      </c>
      <c r="AH38">
        <f t="shared" ref="AH38:AO38" si="14">(G38-Y38)/P38</f>
        <v>1.5507246376811596</v>
      </c>
      <c r="AI38">
        <f t="shared" si="14"/>
        <v>1.0054495912806538</v>
      </c>
      <c r="AJ38">
        <f t="shared" si="14"/>
        <v>1.0827586206896551</v>
      </c>
      <c r="AK38">
        <f t="shared" si="14"/>
        <v>2.0693512304250556</v>
      </c>
      <c r="AL38">
        <f t="shared" si="14"/>
        <v>1.8364485981308412</v>
      </c>
      <c r="AM38">
        <f t="shared" si="14"/>
        <v>1.3251670378619154</v>
      </c>
      <c r="AN38">
        <f t="shared" si="14"/>
        <v>1.6450980392156864</v>
      </c>
      <c r="AO38">
        <f t="shared" si="14"/>
        <v>1.7341269841269842</v>
      </c>
      <c r="AP38" s="26">
        <f>AVERAGE(AG38:AO38)</f>
        <v>1.5241574913709757</v>
      </c>
      <c r="AQ38" s="26">
        <f>STDEV(AG38:AO38)</f>
        <v>0.34655275424429138</v>
      </c>
    </row>
    <row r="39" spans="1:43" x14ac:dyDescent="0.15">
      <c r="U39"/>
      <c r="V39" s="32"/>
      <c r="W39" s="32"/>
      <c r="AP39" s="26"/>
      <c r="AQ39" s="26"/>
    </row>
    <row r="40" spans="1:43" x14ac:dyDescent="0.15">
      <c r="U40"/>
      <c r="V40" s="32"/>
      <c r="W40" s="32"/>
      <c r="AP40" s="26"/>
      <c r="AQ40" s="26"/>
    </row>
    <row r="41" spans="1:43" x14ac:dyDescent="0.15">
      <c r="A41">
        <v>2</v>
      </c>
      <c r="B41">
        <v>46.633630136986291</v>
      </c>
      <c r="D41">
        <v>8.4583050910971131</v>
      </c>
      <c r="F41">
        <v>153.80000000000001</v>
      </c>
      <c r="G41">
        <v>105.9</v>
      </c>
      <c r="H41">
        <v>152.30000000000001</v>
      </c>
      <c r="I41">
        <v>99.5</v>
      </c>
      <c r="J41">
        <v>107.9</v>
      </c>
      <c r="K41">
        <v>102.3</v>
      </c>
      <c r="L41">
        <v>100</v>
      </c>
      <c r="M41">
        <v>96.9</v>
      </c>
      <c r="N41">
        <v>103.4</v>
      </c>
      <c r="O41">
        <v>64</v>
      </c>
      <c r="P41">
        <v>61.4</v>
      </c>
      <c r="Q41">
        <v>65.900000000000006</v>
      </c>
      <c r="R41">
        <v>61.8</v>
      </c>
      <c r="S41">
        <v>61.7</v>
      </c>
      <c r="T41">
        <v>63.8</v>
      </c>
      <c r="U41">
        <v>61.6</v>
      </c>
      <c r="V41" s="32">
        <v>61.9</v>
      </c>
      <c r="W41" s="32">
        <v>60.6</v>
      </c>
      <c r="X41" s="32">
        <v>27.2</v>
      </c>
      <c r="Y41" s="32">
        <v>36.9</v>
      </c>
      <c r="Z41" s="32">
        <v>29.1</v>
      </c>
      <c r="AA41" s="32">
        <v>39</v>
      </c>
      <c r="AB41" s="32">
        <v>34</v>
      </c>
      <c r="AC41" s="32">
        <v>40</v>
      </c>
      <c r="AD41" s="32">
        <v>38.700000000000003</v>
      </c>
      <c r="AE41" s="32">
        <v>38.4</v>
      </c>
      <c r="AF41" s="32">
        <v>33.1</v>
      </c>
      <c r="AG41">
        <f>(F41-X41)/O41</f>
        <v>1.9781250000000001</v>
      </c>
      <c r="AH41">
        <f t="shared" ref="AH41" si="15">(G41-Y41)/P41</f>
        <v>1.1237785016286646</v>
      </c>
      <c r="AI41">
        <f t="shared" ref="AI41" si="16">(H41-Z41)/Q41</f>
        <v>1.8694992412746587</v>
      </c>
      <c r="AJ41">
        <f t="shared" ref="AJ41" si="17">(I41-AA41)/R41</f>
        <v>0.97896440129449847</v>
      </c>
      <c r="AK41">
        <f t="shared" ref="AK41" si="18">(J41-AB41)/S41</f>
        <v>1.1977309562398704</v>
      </c>
      <c r="AL41">
        <f t="shared" ref="AL41" si="19">(K41-AC41)/T41</f>
        <v>0.97648902821316619</v>
      </c>
      <c r="AM41">
        <f t="shared" ref="AM41" si="20">(L41-AD41)/U41</f>
        <v>0.99512987012987009</v>
      </c>
      <c r="AN41">
        <f t="shared" ref="AN41" si="21">(M41-AE41)/V41</f>
        <v>0.94507269789983861</v>
      </c>
      <c r="AO41">
        <f t="shared" ref="AO41" si="22">(N41-AF41)/W41</f>
        <v>1.1600660066006603</v>
      </c>
      <c r="AP41" s="26">
        <f>AVERAGE(AG41:AO41)</f>
        <v>1.2472061892534698</v>
      </c>
      <c r="AQ41" s="26">
        <f>STDEV(AG41:AO41)</f>
        <v>0.39478397732707482</v>
      </c>
    </row>
    <row r="42" spans="1:43" x14ac:dyDescent="0.15">
      <c r="U42"/>
      <c r="V42" s="32"/>
      <c r="W42" s="32"/>
      <c r="AP42" s="26"/>
      <c r="AQ42" s="26"/>
    </row>
    <row r="43" spans="1:43" x14ac:dyDescent="0.15">
      <c r="U43"/>
      <c r="V43" s="32"/>
      <c r="W43" s="32"/>
      <c r="AP43" s="26"/>
      <c r="AQ43" s="26"/>
    </row>
    <row r="44" spans="1:43" x14ac:dyDescent="0.15">
      <c r="A44">
        <v>3</v>
      </c>
      <c r="B44">
        <v>74.989229166666647</v>
      </c>
      <c r="D44">
        <v>9.5417837224463433</v>
      </c>
      <c r="F44">
        <v>152.9</v>
      </c>
      <c r="G44">
        <v>148.80000000000001</v>
      </c>
      <c r="H44">
        <v>154.30000000000001</v>
      </c>
      <c r="I44">
        <v>166.5</v>
      </c>
      <c r="J44">
        <v>158</v>
      </c>
      <c r="K44">
        <v>175.2</v>
      </c>
      <c r="L44">
        <v>176.7</v>
      </c>
      <c r="M44">
        <v>175.2</v>
      </c>
      <c r="N44">
        <v>160.1</v>
      </c>
      <c r="O44">
        <v>94</v>
      </c>
      <c r="P44">
        <v>94.3</v>
      </c>
      <c r="Q44">
        <v>94.8</v>
      </c>
      <c r="R44">
        <v>93.4</v>
      </c>
      <c r="S44">
        <v>94.6</v>
      </c>
      <c r="T44">
        <v>95.3</v>
      </c>
      <c r="U44">
        <v>101.9</v>
      </c>
      <c r="V44" s="32">
        <v>100.7</v>
      </c>
      <c r="W44" s="32">
        <v>99</v>
      </c>
      <c r="X44">
        <v>59.3</v>
      </c>
      <c r="Y44">
        <v>60.9</v>
      </c>
      <c r="Z44">
        <v>58.4</v>
      </c>
      <c r="AA44">
        <v>53.8</v>
      </c>
      <c r="AB44">
        <v>57.1</v>
      </c>
      <c r="AC44">
        <v>52.2</v>
      </c>
      <c r="AD44">
        <v>59.2</v>
      </c>
      <c r="AE44">
        <v>58.2</v>
      </c>
      <c r="AF44">
        <v>61.1</v>
      </c>
      <c r="AG44">
        <f>(F44-X44)/O44</f>
        <v>0.99574468085106393</v>
      </c>
      <c r="AH44">
        <f t="shared" ref="AH44" si="23">(G44-Y44)/P44</f>
        <v>0.93213149522799588</v>
      </c>
      <c r="AI44">
        <f t="shared" ref="AI44" si="24">(H44-Z44)/Q44</f>
        <v>1.0116033755274263</v>
      </c>
      <c r="AJ44">
        <f t="shared" ref="AJ44" si="25">(I44-AA44)/R44</f>
        <v>1.2066381156316917</v>
      </c>
      <c r="AK44">
        <f t="shared" ref="AK44" si="26">(J44-AB44)/S44</f>
        <v>1.0665961945031714</v>
      </c>
      <c r="AL44">
        <f t="shared" ref="AL44" si="27">(K44-AC44)/T44</f>
        <v>1.290661070304302</v>
      </c>
      <c r="AM44">
        <f t="shared" ref="AM44" si="28">(L44-AD44)/U44</f>
        <v>1.1530912659470067</v>
      </c>
      <c r="AN44">
        <f t="shared" ref="AN44" si="29">(M44-AE44)/V44</f>
        <v>1.1618669314796424</v>
      </c>
      <c r="AO44">
        <f t="shared" ref="AO44" si="30">(N44-AF44)/W44</f>
        <v>1</v>
      </c>
      <c r="AP44" s="26">
        <f>AVERAGE(AG44:AO44)</f>
        <v>1.0909259032747001</v>
      </c>
      <c r="AQ44" s="26">
        <f>STDEV(AG44:AO44)</f>
        <v>0.11811396085362373</v>
      </c>
    </row>
    <row r="45" spans="1:43" x14ac:dyDescent="0.15">
      <c r="U45"/>
      <c r="V45" s="32"/>
      <c r="W45" s="32"/>
      <c r="AP45" s="26"/>
      <c r="AQ45" s="26"/>
    </row>
    <row r="46" spans="1:43" x14ac:dyDescent="0.15">
      <c r="U46"/>
      <c r="V46" s="32"/>
      <c r="W46" s="32"/>
      <c r="AP46" s="26"/>
      <c r="AQ46" s="26"/>
    </row>
    <row r="47" spans="1:43" x14ac:dyDescent="0.15">
      <c r="A47">
        <v>4</v>
      </c>
      <c r="B47">
        <v>91.883709677419361</v>
      </c>
      <c r="D47">
        <v>11.040157227725622</v>
      </c>
      <c r="F47">
        <v>196.7</v>
      </c>
      <c r="G47">
        <v>210.4</v>
      </c>
      <c r="H47">
        <v>207.4</v>
      </c>
      <c r="I47">
        <v>180.1</v>
      </c>
      <c r="J47">
        <v>184.5</v>
      </c>
      <c r="K47">
        <v>175</v>
      </c>
      <c r="L47">
        <v>200.2</v>
      </c>
      <c r="M47">
        <v>205.4</v>
      </c>
      <c r="N47">
        <v>206.8</v>
      </c>
      <c r="O47">
        <v>123</v>
      </c>
      <c r="P47">
        <v>122.4</v>
      </c>
      <c r="Q47">
        <v>118.5</v>
      </c>
      <c r="R47">
        <v>109.5</v>
      </c>
      <c r="S47">
        <v>111.1</v>
      </c>
      <c r="T47">
        <v>111.4</v>
      </c>
      <c r="U47">
        <v>120.8</v>
      </c>
      <c r="V47" s="32">
        <v>122.2</v>
      </c>
      <c r="W47" s="32">
        <v>119.6</v>
      </c>
      <c r="X47" s="32">
        <v>77.400000000000006</v>
      </c>
      <c r="Y47" s="32">
        <v>72</v>
      </c>
      <c r="Z47" s="32">
        <v>69</v>
      </c>
      <c r="AA47" s="32">
        <v>67.2</v>
      </c>
      <c r="AB47" s="32">
        <v>67.2</v>
      </c>
      <c r="AC47" s="32">
        <v>72</v>
      </c>
      <c r="AD47" s="32">
        <v>70.900000000000006</v>
      </c>
      <c r="AE47" s="32">
        <v>73.599999999999994</v>
      </c>
      <c r="AF47" s="32">
        <v>68.400000000000006</v>
      </c>
      <c r="AG47">
        <f>(F47-X47)/O47</f>
        <v>0.9699186991869917</v>
      </c>
      <c r="AH47">
        <f t="shared" ref="AH47" si="31">(G47-Y47)/P47</f>
        <v>1.130718954248366</v>
      </c>
      <c r="AI47">
        <f t="shared" ref="AI47" si="32">(H47-Z47)/Q47</f>
        <v>1.1679324894514769</v>
      </c>
      <c r="AJ47">
        <f t="shared" ref="AJ47" si="33">(I47-AA47)/R47</f>
        <v>1.0310502283105023</v>
      </c>
      <c r="AK47">
        <f t="shared" ref="AK47" si="34">(J47-AB47)/S47</f>
        <v>1.0558055805580557</v>
      </c>
      <c r="AL47">
        <f t="shared" ref="AL47" si="35">(K47-AC47)/T47</f>
        <v>0.92459605026929981</v>
      </c>
      <c r="AM47">
        <f t="shared" ref="AM47" si="36">(L47-AD47)/U47</f>
        <v>1.0703642384105958</v>
      </c>
      <c r="AN47">
        <f t="shared" ref="AN47" si="37">(M47-AE47)/V47</f>
        <v>1.0785597381342062</v>
      </c>
      <c r="AO47">
        <f t="shared" ref="AO47" si="38">(N47-AF47)/W47</f>
        <v>1.1571906354515051</v>
      </c>
      <c r="AP47" s="26">
        <f>AVERAGE(AG47:AO47)</f>
        <v>1.0651262904467778</v>
      </c>
      <c r="AQ47" s="26">
        <f>STDEV(AG47:AO47)</f>
        <v>8.1866153580516063E-2</v>
      </c>
    </row>
    <row r="48" spans="1:43" x14ac:dyDescent="0.15">
      <c r="U48"/>
      <c r="V48" s="32"/>
      <c r="W48" s="32"/>
      <c r="AP48" s="26"/>
      <c r="AQ48" s="26"/>
    </row>
    <row r="49" spans="1:43" x14ac:dyDescent="0.15">
      <c r="U49"/>
      <c r="V49" s="32"/>
      <c r="W49" s="32"/>
      <c r="AP49" s="26"/>
      <c r="AQ49" s="26"/>
    </row>
    <row r="50" spans="1:43" x14ac:dyDescent="0.15">
      <c r="A50">
        <v>5</v>
      </c>
      <c r="B50">
        <v>116.45360000000001</v>
      </c>
      <c r="D50">
        <v>7.486847053332931</v>
      </c>
      <c r="F50">
        <v>244.1</v>
      </c>
      <c r="G50">
        <v>253.8</v>
      </c>
      <c r="H50">
        <v>240.1</v>
      </c>
      <c r="I50">
        <v>234.3</v>
      </c>
      <c r="J50">
        <v>218.8</v>
      </c>
      <c r="K50">
        <v>152.69999999999999</v>
      </c>
      <c r="L50">
        <v>217.5</v>
      </c>
      <c r="M50">
        <v>240.2</v>
      </c>
      <c r="N50">
        <v>217.3</v>
      </c>
      <c r="O50">
        <v>129.69999999999999</v>
      </c>
      <c r="P50">
        <v>132.80000000000001</v>
      </c>
      <c r="Q50">
        <v>132.80000000000001</v>
      </c>
      <c r="R50">
        <v>127.5</v>
      </c>
      <c r="S50">
        <v>131.1</v>
      </c>
      <c r="T50">
        <v>121.6</v>
      </c>
      <c r="U50">
        <v>124.1</v>
      </c>
      <c r="V50" s="32">
        <v>130</v>
      </c>
      <c r="W50" s="32">
        <v>122.4</v>
      </c>
      <c r="X50" s="32">
        <v>70</v>
      </c>
      <c r="Y50" s="32">
        <v>71.5</v>
      </c>
      <c r="Z50" s="32">
        <v>74.3</v>
      </c>
      <c r="AA50" s="32">
        <v>72.3</v>
      </c>
      <c r="AB50" s="32">
        <v>79.8</v>
      </c>
      <c r="AC50" s="32">
        <v>95.8</v>
      </c>
      <c r="AD50" s="32">
        <v>73.5</v>
      </c>
      <c r="AE50" s="32">
        <v>71.599999999999994</v>
      </c>
      <c r="AF50" s="32">
        <v>71.099999999999994</v>
      </c>
      <c r="AG50">
        <f>(F50-X50)/O50</f>
        <v>1.3423284502698536</v>
      </c>
      <c r="AH50">
        <f t="shared" ref="AH50" si="39">(G50-Y50)/P50</f>
        <v>1.3727409638554215</v>
      </c>
      <c r="AI50">
        <f t="shared" ref="AI50" si="40">(H50-Z50)/Q50</f>
        <v>1.2484939759036144</v>
      </c>
      <c r="AJ50">
        <f t="shared" ref="AJ50" si="41">(I50-AA50)/R50</f>
        <v>1.2705882352941176</v>
      </c>
      <c r="AK50">
        <f t="shared" ref="AK50" si="42">(J50-AB50)/S50</f>
        <v>1.0602593440122046</v>
      </c>
      <c r="AL50">
        <f t="shared" ref="AL50" si="43">(K50-AC50)/T50</f>
        <v>0.46792763157894735</v>
      </c>
      <c r="AM50">
        <f t="shared" ref="AM50" si="44">(L50-AD50)/U50</f>
        <v>1.1603545527800161</v>
      </c>
      <c r="AN50">
        <f t="shared" ref="AN50" si="45">(M50-AE50)/V50</f>
        <v>1.2969230769230768</v>
      </c>
      <c r="AO50">
        <f t="shared" ref="AO50" si="46">(N50-AF50)/W50</f>
        <v>1.1944444444444444</v>
      </c>
      <c r="AP50" s="26">
        <f>AVERAGE(AG50:AO50)</f>
        <v>1.1571178527846329</v>
      </c>
      <c r="AQ50" s="26">
        <f>STDEV(AG50:AO50)</f>
        <v>0.27553026107107154</v>
      </c>
    </row>
    <row r="51" spans="1:43" x14ac:dyDescent="0.15">
      <c r="U51"/>
      <c r="V51" s="32"/>
      <c r="W51" s="32"/>
      <c r="AP51" s="26"/>
      <c r="AQ51" s="26"/>
    </row>
    <row r="52" spans="1:43" x14ac:dyDescent="0.15">
      <c r="U52"/>
      <c r="V52" s="32"/>
      <c r="W52" s="32"/>
      <c r="AP52" s="26"/>
      <c r="AQ52" s="26"/>
    </row>
    <row r="53" spans="1:43" x14ac:dyDescent="0.15">
      <c r="A53">
        <v>6</v>
      </c>
      <c r="B53">
        <v>137.916</v>
      </c>
      <c r="D53">
        <v>26.598482879668083</v>
      </c>
      <c r="F53">
        <v>267</v>
      </c>
      <c r="G53">
        <v>292</v>
      </c>
      <c r="H53">
        <v>283.3</v>
      </c>
      <c r="I53">
        <v>292</v>
      </c>
      <c r="J53">
        <v>281.10000000000002</v>
      </c>
      <c r="K53">
        <v>272.8</v>
      </c>
      <c r="L53">
        <v>279.60000000000002</v>
      </c>
      <c r="M53">
        <v>268.8</v>
      </c>
      <c r="N53">
        <v>278.2</v>
      </c>
      <c r="O53">
        <v>160.69999999999999</v>
      </c>
      <c r="P53">
        <v>159.19999999999999</v>
      </c>
      <c r="Q53">
        <v>158.4</v>
      </c>
      <c r="R53">
        <v>158.19999999999999</v>
      </c>
      <c r="S53">
        <v>158.30000000000001</v>
      </c>
      <c r="T53">
        <v>158.19999999999999</v>
      </c>
      <c r="U53">
        <v>157.30000000000001</v>
      </c>
      <c r="V53" s="32">
        <v>155.5</v>
      </c>
      <c r="W53" s="32">
        <v>160.30000000000001</v>
      </c>
      <c r="X53" s="32">
        <v>97.7</v>
      </c>
      <c r="Y53" s="32">
        <v>87.7</v>
      </c>
      <c r="Z53" s="32">
        <v>92</v>
      </c>
      <c r="AA53" s="32">
        <v>88</v>
      </c>
      <c r="AB53" s="32">
        <v>90.6</v>
      </c>
      <c r="AC53" s="32">
        <v>94.6</v>
      </c>
      <c r="AD53" s="32">
        <v>89.8</v>
      </c>
      <c r="AE53" s="32">
        <v>85.2</v>
      </c>
      <c r="AF53" s="32">
        <v>92.5</v>
      </c>
      <c r="AG53">
        <f>(F53-X53)/O53</f>
        <v>1.0535158680771626</v>
      </c>
      <c r="AH53">
        <f t="shared" ref="AH53" si="47">(G53-Y53)/P53</f>
        <v>1.2832914572864322</v>
      </c>
      <c r="AI53">
        <f t="shared" ref="AI53" si="48">(H53-Z53)/Q53</f>
        <v>1.2077020202020203</v>
      </c>
      <c r="AJ53">
        <f t="shared" ref="AJ53" si="49">(I53-AA53)/R53</f>
        <v>1.2895069532237675</v>
      </c>
      <c r="AK53">
        <f t="shared" ref="AK53" si="50">(J53-AB53)/S53</f>
        <v>1.2034112444725207</v>
      </c>
      <c r="AL53">
        <f t="shared" ref="AL53" si="51">(K53-AC53)/T53</f>
        <v>1.1264222503160559</v>
      </c>
      <c r="AM53">
        <f t="shared" ref="AM53" si="52">(L53-AD53)/U53</f>
        <v>1.2066115702479339</v>
      </c>
      <c r="AN53">
        <f t="shared" ref="AN53" si="53">(M53-AE53)/V53</f>
        <v>1.1807073954983924</v>
      </c>
      <c r="AO53">
        <f t="shared" ref="AO53" si="54">(N53-AF53)/W53</f>
        <v>1.1584529008109792</v>
      </c>
      <c r="AP53" s="26">
        <f>AVERAGE(AG53:AO53)</f>
        <v>1.1899579622372518</v>
      </c>
      <c r="AQ53" s="26">
        <f>STDEV(AG53:AO53)</f>
        <v>7.3421473007602003E-2</v>
      </c>
    </row>
    <row r="54" spans="1:43" x14ac:dyDescent="0.15">
      <c r="U54"/>
      <c r="V54" s="32"/>
      <c r="W54" s="32"/>
    </row>
    <row r="55" spans="1:43" x14ac:dyDescent="0.15">
      <c r="U55"/>
      <c r="V55" s="32"/>
      <c r="W55" s="32"/>
    </row>
    <row r="56" spans="1:43" x14ac:dyDescent="0.15">
      <c r="U56"/>
      <c r="V56" s="32"/>
      <c r="W56" s="32"/>
    </row>
    <row r="57" spans="1:43" x14ac:dyDescent="0.15">
      <c r="U57"/>
      <c r="V57" s="32"/>
      <c r="W57" s="32"/>
    </row>
    <row r="58" spans="1:43" x14ac:dyDescent="0.15">
      <c r="U58"/>
    </row>
    <row r="59" spans="1:43" x14ac:dyDescent="0.15">
      <c r="U59"/>
    </row>
    <row r="60" spans="1:43" x14ac:dyDescent="0.15">
      <c r="U60"/>
    </row>
    <row r="61" spans="1:43" x14ac:dyDescent="0.15">
      <c r="U61"/>
    </row>
    <row r="62" spans="1:43" x14ac:dyDescent="0.15">
      <c r="U62"/>
    </row>
    <row r="63" spans="1:43" x14ac:dyDescent="0.15">
      <c r="U63"/>
    </row>
    <row r="64" spans="1:43" x14ac:dyDescent="0.15">
      <c r="U64"/>
    </row>
    <row r="65" spans="21:21" x14ac:dyDescent="0.15">
      <c r="U65"/>
    </row>
    <row r="66" spans="21:21" x14ac:dyDescent="0.15">
      <c r="U66"/>
    </row>
    <row r="67" spans="21:21" x14ac:dyDescent="0.15">
      <c r="U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F9E56-3317-A844-A5E6-434D21834707}">
  <dimension ref="A1:DM25"/>
  <sheetViews>
    <sheetView topLeftCell="I1" workbookViewId="0">
      <pane ySplit="1" topLeftCell="A2" activePane="bottomLeft" state="frozen"/>
      <selection activeCell="I1" sqref="I1"/>
      <selection pane="bottomLeft" activeCell="K14" sqref="K14:L14"/>
    </sheetView>
  </sheetViews>
  <sheetFormatPr baseColWidth="10" defaultRowHeight="13" x14ac:dyDescent="0.15"/>
  <sheetData>
    <row r="1" spans="1:117" x14ac:dyDescent="0.15">
      <c r="A1" t="s">
        <v>20</v>
      </c>
      <c r="B1" t="s">
        <v>66</v>
      </c>
      <c r="C1" t="s">
        <v>6</v>
      </c>
      <c r="D1" t="s">
        <v>73</v>
      </c>
      <c r="E1" t="s">
        <v>74</v>
      </c>
      <c r="F1" t="s">
        <v>75</v>
      </c>
      <c r="G1" t="s">
        <v>94</v>
      </c>
      <c r="H1" s="31" t="s">
        <v>93</v>
      </c>
      <c r="M1" t="s">
        <v>26</v>
      </c>
      <c r="AA1" t="s">
        <v>10</v>
      </c>
      <c r="AS1" t="s">
        <v>11</v>
      </c>
      <c r="BK1" t="s">
        <v>12</v>
      </c>
      <c r="CC1" t="s">
        <v>13</v>
      </c>
      <c r="CU1" t="s">
        <v>81</v>
      </c>
      <c r="DM1" t="s">
        <v>79</v>
      </c>
    </row>
    <row r="2" spans="1:117" ht="16" x14ac:dyDescent="0.2">
      <c r="A2">
        <v>1</v>
      </c>
      <c r="B2">
        <v>10</v>
      </c>
      <c r="C2">
        <v>2</v>
      </c>
      <c r="D2">
        <v>10</v>
      </c>
      <c r="E2">
        <v>5</v>
      </c>
      <c r="F2">
        <v>1</v>
      </c>
      <c r="G2">
        <v>1</v>
      </c>
      <c r="H2">
        <v>24</v>
      </c>
      <c r="I2">
        <v>6</v>
      </c>
      <c r="J2">
        <v>12</v>
      </c>
      <c r="K2" s="26">
        <f>AVERAGE(H2:J2)</f>
        <v>14</v>
      </c>
      <c r="L2" s="26">
        <f>STDEV(H2:J2)</f>
        <v>9.1651513899116797</v>
      </c>
      <c r="M2">
        <v>45.7</v>
      </c>
      <c r="N2">
        <v>46.3</v>
      </c>
      <c r="O2">
        <v>45.2</v>
      </c>
      <c r="P2" s="34">
        <f t="shared" ref="P2:P3" si="0">AVERAGE(M2:O2)</f>
        <v>45.733333333333327</v>
      </c>
      <c r="Q2">
        <v>39.299999999999997</v>
      </c>
      <c r="R2">
        <v>40.1</v>
      </c>
      <c r="S2">
        <v>41.3</v>
      </c>
      <c r="T2" s="34">
        <f t="shared" ref="T2:T3" si="1">AVERAGE(Q2:S2)</f>
        <v>40.233333333333334</v>
      </c>
      <c r="U2">
        <v>43.2</v>
      </c>
      <c r="V2">
        <v>43.1</v>
      </c>
      <c r="W2">
        <v>45.3</v>
      </c>
      <c r="X2" s="34">
        <f t="shared" ref="X2:X3" si="2">AVERAGE(U2:W2)</f>
        <v>43.866666666666674</v>
      </c>
      <c r="Y2" s="26">
        <f t="shared" ref="Y2:Y3" si="3">AVERAGE(M2:W2)</f>
        <v>43.224242424242426</v>
      </c>
      <c r="Z2" s="26">
        <f t="shared" ref="Z2:Z3" si="4">STDEV(M2:W2)</f>
        <v>2.6061930903604251</v>
      </c>
      <c r="AA2">
        <v>43.9</v>
      </c>
      <c r="AB2">
        <v>44.4</v>
      </c>
      <c r="AC2">
        <v>46.4</v>
      </c>
      <c r="AD2" s="33">
        <f t="shared" ref="AD2:AD3" si="5">AVERAGE(AA2:AC2)</f>
        <v>44.9</v>
      </c>
      <c r="AE2" s="33">
        <f t="shared" ref="AE2:AE3" si="6">(AD2-P2)/P2</f>
        <v>-1.8221574344023224E-2</v>
      </c>
      <c r="AF2">
        <v>45</v>
      </c>
      <c r="AG2">
        <v>41.7</v>
      </c>
      <c r="AH2">
        <v>43.6</v>
      </c>
      <c r="AI2" s="33">
        <f t="shared" ref="AI2:AI3" si="7">AVERAGE(AF2:AH2)</f>
        <v>43.433333333333337</v>
      </c>
      <c r="AJ2" s="33">
        <f t="shared" ref="AJ2:AJ3" si="8">(AI2-T2)/T2</f>
        <v>7.9536039768019956E-2</v>
      </c>
      <c r="AK2">
        <v>42.3</v>
      </c>
      <c r="AL2">
        <v>40.9</v>
      </c>
      <c r="AM2">
        <v>41.6</v>
      </c>
      <c r="AN2" s="33">
        <f t="shared" ref="AN2:AN3" si="9">AVERAGE(AK2:AM2)</f>
        <v>41.599999999999994</v>
      </c>
      <c r="AO2" s="33">
        <f t="shared" ref="AO2:AO3" si="10">(AM2-X2)/X2</f>
        <v>-5.1671732522796485E-2</v>
      </c>
      <c r="AP2" s="26">
        <f t="shared" ref="AP2:AP3" si="11">AVERAGE(AA2:AM2)</f>
        <v>36.784203676827488</v>
      </c>
      <c r="AQ2" s="26">
        <f t="shared" ref="AQ2:AQ3" si="12">STDEV(AA2:AM2)</f>
        <v>16.384702674175387</v>
      </c>
      <c r="AR2" s="26">
        <f t="shared" ref="AR2" si="13" xml:space="preserve"> (AP2-Y2)/Y2</f>
        <v>-0.14899136193542692</v>
      </c>
      <c r="AS2">
        <v>44.6</v>
      </c>
      <c r="AT2">
        <v>44.5</v>
      </c>
      <c r="AU2">
        <v>46.2</v>
      </c>
      <c r="AV2" s="33">
        <f t="shared" ref="AV2:AV3" si="14">AVERAGE(AS2:AU2)</f>
        <v>45.1</v>
      </c>
      <c r="AW2" s="33">
        <f>(AV2-P2)/P2</f>
        <v>-1.3848396501457562E-2</v>
      </c>
      <c r="AX2">
        <v>43.3</v>
      </c>
      <c r="AY2">
        <v>44.3</v>
      </c>
      <c r="AZ2">
        <v>44.4</v>
      </c>
      <c r="BA2" s="33">
        <f t="shared" ref="BA2:BA3" si="15">AVERAGE(AX2:AZ2)</f>
        <v>44</v>
      </c>
      <c r="BB2" s="33">
        <f>(BA2-T2)/T2</f>
        <v>9.3620546810273375E-2</v>
      </c>
      <c r="BC2">
        <v>42.5</v>
      </c>
      <c r="BD2">
        <v>46.9</v>
      </c>
      <c r="BE2">
        <v>45.3</v>
      </c>
      <c r="BF2" s="33">
        <f t="shared" ref="BF2:BF3" si="16">AVERAGE(BC2:BE2)</f>
        <v>44.9</v>
      </c>
      <c r="BG2" s="33">
        <f>(BE2-X2)/X2</f>
        <v>3.2674772036473919E-2</v>
      </c>
      <c r="BH2" s="26">
        <f t="shared" ref="BH2:BH3" si="17">AVERAGE(AS2:BE2)</f>
        <v>37.783059396177599</v>
      </c>
      <c r="BI2" s="26">
        <f t="shared" ref="BI2:BI3" si="18">STDEV(AS2:BE2)</f>
        <v>16.788598440679856</v>
      </c>
      <c r="BJ2" s="26">
        <f xml:space="preserve"> (BH2-AQ2)/AQ2</f>
        <v>1.3059960346872241</v>
      </c>
      <c r="BK2">
        <v>49.5</v>
      </c>
      <c r="BL2">
        <v>48.3</v>
      </c>
      <c r="BM2">
        <v>48.8</v>
      </c>
      <c r="BN2" s="33">
        <f>AVERAGE(BK2:BM2)</f>
        <v>48.866666666666667</v>
      </c>
      <c r="BO2" s="33">
        <f>(BN2-$P2)/$P2</f>
        <v>6.8513119533527844E-2</v>
      </c>
      <c r="BP2">
        <v>48.6</v>
      </c>
      <c r="BQ2">
        <v>48.4</v>
      </c>
      <c r="BR2">
        <v>50.8</v>
      </c>
      <c r="BS2" s="33">
        <f t="shared" ref="BS2:BS3" si="19">AVERAGE(BP2:BR2)</f>
        <v>49.266666666666673</v>
      </c>
      <c r="BT2" s="33">
        <f>(BS2-$T2)/$T2</f>
        <v>0.22452361226180625</v>
      </c>
      <c r="BU2">
        <v>47.5</v>
      </c>
      <c r="BV2">
        <v>46.7</v>
      </c>
      <c r="BW2">
        <v>47.9</v>
      </c>
      <c r="BX2" s="33">
        <f t="shared" ref="BX2:BX3" si="20">AVERAGE(BU2:BW2)</f>
        <v>47.366666666666667</v>
      </c>
      <c r="BY2" s="33">
        <f>(BW2-$X2)/$X2</f>
        <v>9.1945288753799176E-2</v>
      </c>
      <c r="BZ2" s="26">
        <f t="shared" ref="BZ2:BZ3" si="21">AVERAGE(BK2:BW2)</f>
        <v>41.148182312702197</v>
      </c>
      <c r="CA2" s="26">
        <f t="shared" ref="CA2:CA3" si="22">STDEV(BK2:BW2)</f>
        <v>18.223731920089911</v>
      </c>
      <c r="CB2" s="26">
        <f xml:space="preserve"> (BZ2-BI2)/BI2</f>
        <v>1.450959945113554</v>
      </c>
      <c r="CC2">
        <v>53.9</v>
      </c>
      <c r="CD2">
        <v>52.5</v>
      </c>
      <c r="CE2">
        <v>55.2</v>
      </c>
      <c r="CF2" s="33">
        <f>AVERAGE(CC2:CE2)</f>
        <v>53.866666666666674</v>
      </c>
      <c r="CG2" s="33">
        <f>(CF2-$P2)/$P2</f>
        <v>0.17784256559766795</v>
      </c>
      <c r="CH2">
        <v>54.3</v>
      </c>
      <c r="CI2">
        <v>51.9</v>
      </c>
      <c r="CJ2">
        <v>53.8</v>
      </c>
      <c r="CK2" s="33">
        <f t="shared" ref="CK2:CK3" si="23">AVERAGE(CH2:CJ2)</f>
        <v>53.333333333333336</v>
      </c>
      <c r="CL2" s="33">
        <f>(CK2-$T2)/$T2</f>
        <v>0.32560066280033145</v>
      </c>
      <c r="CM2">
        <v>52.8</v>
      </c>
      <c r="CN2">
        <v>54.8</v>
      </c>
      <c r="CO2">
        <v>58.7</v>
      </c>
      <c r="CP2" s="33">
        <f t="shared" ref="CP2:CP3" si="24">AVERAGE(CM2:CO2)</f>
        <v>55.433333333333337</v>
      </c>
      <c r="CQ2" s="33">
        <f>(CO2-$X2)/$X2</f>
        <v>0.33814589665653477</v>
      </c>
      <c r="CR2" s="26">
        <f t="shared" ref="CR2:CR3" si="25">AVERAGE(CC2:CO2)</f>
        <v>45.815649479107542</v>
      </c>
      <c r="CS2" s="26">
        <f t="shared" ref="CS2:CS3" si="26">STDEV(CC2:CO2)</f>
        <v>20.289264982764823</v>
      </c>
      <c r="CT2" s="26">
        <f xml:space="preserve"> (CR2-CA2)/CA2</f>
        <v>1.5140651585529634</v>
      </c>
    </row>
    <row r="3" spans="1:117" ht="16" x14ac:dyDescent="0.2">
      <c r="H3" t="s">
        <v>92</v>
      </c>
      <c r="M3">
        <v>0.27400000000000002</v>
      </c>
      <c r="N3">
        <v>0.27500000000000002</v>
      </c>
      <c r="O3">
        <v>0.251</v>
      </c>
      <c r="P3" s="34">
        <f t="shared" si="0"/>
        <v>0.26666666666666666</v>
      </c>
      <c r="Q3">
        <v>0.14399999999999999</v>
      </c>
      <c r="R3">
        <v>0.188</v>
      </c>
      <c r="S3">
        <v>0.154</v>
      </c>
      <c r="T3" s="34">
        <f t="shared" si="1"/>
        <v>0.16200000000000001</v>
      </c>
      <c r="U3">
        <v>0.22800000000000001</v>
      </c>
      <c r="V3">
        <v>0.21199999999999999</v>
      </c>
      <c r="W3">
        <v>0.19500000000000001</v>
      </c>
      <c r="X3" s="34">
        <f t="shared" si="2"/>
        <v>0.21166666666666667</v>
      </c>
      <c r="Y3" s="26">
        <f t="shared" si="3"/>
        <v>0.21360606060606058</v>
      </c>
      <c r="Z3" s="26">
        <f t="shared" si="4"/>
        <v>4.8890766722430076E-2</v>
      </c>
      <c r="AA3">
        <v>0.126</v>
      </c>
      <c r="AB3">
        <v>7.8E-2</v>
      </c>
      <c r="AC3">
        <v>5.8999999999999997E-2</v>
      </c>
      <c r="AD3" s="33">
        <f t="shared" si="5"/>
        <v>8.7666666666666671E-2</v>
      </c>
      <c r="AE3" s="33">
        <f t="shared" si="6"/>
        <v>-0.67125000000000001</v>
      </c>
      <c r="AF3">
        <v>0.157</v>
      </c>
      <c r="AG3">
        <v>0.189</v>
      </c>
      <c r="AH3">
        <v>0.16700000000000001</v>
      </c>
      <c r="AI3" s="33">
        <f t="shared" si="7"/>
        <v>0.17100000000000001</v>
      </c>
      <c r="AJ3" s="33">
        <f t="shared" si="8"/>
        <v>5.5555555555555601E-2</v>
      </c>
      <c r="AK3">
        <v>0.186</v>
      </c>
      <c r="AL3">
        <v>0.24399999999999999</v>
      </c>
      <c r="AM3">
        <v>0.20200000000000001</v>
      </c>
      <c r="AN3" s="33">
        <f t="shared" si="9"/>
        <v>0.21066666666666667</v>
      </c>
      <c r="AO3" s="33">
        <f t="shared" si="10"/>
        <v>-4.5669291338582628E-2</v>
      </c>
      <c r="AP3" s="26">
        <f t="shared" si="11"/>
        <v>8.084401709401709E-2</v>
      </c>
      <c r="AQ3" s="26">
        <f t="shared" si="12"/>
        <v>0.23349885981143112</v>
      </c>
      <c r="AR3" s="26"/>
      <c r="AS3">
        <v>0.17599999999999999</v>
      </c>
      <c r="AT3">
        <v>0.17499999999999999</v>
      </c>
      <c r="AU3">
        <v>0.1</v>
      </c>
      <c r="AV3" s="33">
        <f t="shared" si="14"/>
        <v>0.15033333333333332</v>
      </c>
      <c r="AW3" s="33">
        <f t="shared" ref="AW3" si="27">(AV3-P3)/P3</f>
        <v>-0.43625000000000003</v>
      </c>
      <c r="AX3">
        <v>0.122</v>
      </c>
      <c r="AY3">
        <v>0.17199999999999999</v>
      </c>
      <c r="AZ3">
        <v>0.15</v>
      </c>
      <c r="BA3" s="33">
        <f t="shared" si="15"/>
        <v>0.14799999999999999</v>
      </c>
      <c r="BB3" s="33">
        <f t="shared" ref="BB3" si="28">(BA3-T3)/T3</f>
        <v>-8.6419753086419832E-2</v>
      </c>
      <c r="BC3">
        <v>0.13400000000000001</v>
      </c>
      <c r="BD3">
        <v>0.02</v>
      </c>
      <c r="BE3">
        <v>9.4E-2</v>
      </c>
      <c r="BF3" s="33">
        <f t="shared" si="16"/>
        <v>8.2666666666666666E-2</v>
      </c>
      <c r="BG3" s="33">
        <f t="shared" ref="BG3" si="29">(BE3-X3)/X3</f>
        <v>-0.55590551181102366</v>
      </c>
      <c r="BH3" s="26">
        <f t="shared" si="17"/>
        <v>7.0666429249762575E-2</v>
      </c>
      <c r="BI3" s="26">
        <f t="shared" si="18"/>
        <v>0.16909781992404496</v>
      </c>
      <c r="BJ3" s="26">
        <f t="shared" ref="BJ3" si="30" xml:space="preserve"> (BH3-AQ3)/AQ3</f>
        <v>-0.69735856823099118</v>
      </c>
      <c r="BK3">
        <v>0.185</v>
      </c>
      <c r="BL3">
        <v>0.188</v>
      </c>
      <c r="BM3">
        <v>0.17199999999999999</v>
      </c>
      <c r="BN3" s="33">
        <f t="shared" ref="BN3" si="31">AVERAGE(BK3:BM3)</f>
        <v>0.18166666666666664</v>
      </c>
      <c r="BO3" s="33">
        <f t="shared" ref="BO3" si="32">(BN3-P3)/P3</f>
        <v>-0.31875000000000009</v>
      </c>
      <c r="BP3">
        <v>0.14299999999999999</v>
      </c>
      <c r="BQ3">
        <v>0.151</v>
      </c>
      <c r="BR3">
        <v>0.11700000000000001</v>
      </c>
      <c r="BS3" s="33">
        <f t="shared" si="19"/>
        <v>0.13699999999999998</v>
      </c>
      <c r="BT3" s="33">
        <f t="shared" ref="BT3" si="33">(BS3-T3)/T3</f>
        <v>-0.15432098765432112</v>
      </c>
      <c r="BU3">
        <v>0.154</v>
      </c>
      <c r="BV3">
        <v>0.14599999999999999</v>
      </c>
      <c r="BW3">
        <v>7.6999999999999999E-2</v>
      </c>
      <c r="BX3" s="33">
        <f t="shared" si="20"/>
        <v>0.12566666666666668</v>
      </c>
      <c r="BY3" s="33">
        <f t="shared" ref="BY3" si="34">(BW3-X3)/X3</f>
        <v>-0.63622047244094482</v>
      </c>
      <c r="BZ3" s="26">
        <f t="shared" si="21"/>
        <v>9.0661206077872716E-2</v>
      </c>
      <c r="CA3" s="26">
        <f t="shared" si="22"/>
        <v>0.15203848245618454</v>
      </c>
      <c r="CB3" s="26">
        <f t="shared" ref="CB3" si="35" xml:space="preserve"> (BZ3-BI3)/BI3</f>
        <v>-0.46385348954471595</v>
      </c>
      <c r="CC3">
        <v>0.14899999999999999</v>
      </c>
      <c r="CD3">
        <v>0.14399999999999999</v>
      </c>
      <c r="CE3">
        <v>0.13100000000000001</v>
      </c>
      <c r="CF3" s="33">
        <f t="shared" ref="CF3" si="36">AVERAGE(CC3:CE3)</f>
        <v>0.14133333333333334</v>
      </c>
      <c r="CG3" s="33">
        <f t="shared" ref="CG3" si="37">(CF3-$P3)/$P3</f>
        <v>-0.47</v>
      </c>
      <c r="CH3">
        <v>0.184</v>
      </c>
      <c r="CI3">
        <v>0.193</v>
      </c>
      <c r="CJ3">
        <v>0.14899999999999999</v>
      </c>
      <c r="CK3" s="33">
        <f t="shared" si="23"/>
        <v>0.17533333333333334</v>
      </c>
      <c r="CL3" s="33">
        <f t="shared" ref="CL3" si="38">(CK3-$T3)/$T3</f>
        <v>8.2304526748971207E-2</v>
      </c>
      <c r="CM3">
        <v>0.14499999999999999</v>
      </c>
      <c r="CN3">
        <v>6.3E-2</v>
      </c>
      <c r="CO3">
        <v>8.3000000000000004E-2</v>
      </c>
      <c r="CP3" s="33">
        <f t="shared" si="24"/>
        <v>9.6999999999999989E-2</v>
      </c>
      <c r="CQ3" s="33">
        <f t="shared" ref="CQ3" si="39">(CO3-$X3)/$X3</f>
        <v>-0.60787401574803146</v>
      </c>
      <c r="CR3" s="26">
        <f t="shared" si="25"/>
        <v>8.9997784108895224E-2</v>
      </c>
      <c r="CS3" s="26">
        <f t="shared" si="26"/>
        <v>0.1728156795388307</v>
      </c>
      <c r="CT3" s="26">
        <f t="shared" ref="CT3" si="40" xml:space="preserve"> (CR3-CA3)/CA3</f>
        <v>-0.40805917913031403</v>
      </c>
    </row>
    <row r="4" spans="1:117" ht="16" x14ac:dyDescent="0.2">
      <c r="H4">
        <v>0.84</v>
      </c>
      <c r="I4">
        <v>-2.58</v>
      </c>
      <c r="J4">
        <v>-3.17</v>
      </c>
      <c r="K4" s="26">
        <f>AVERAGE(H4:J4)</f>
        <v>-1.6366666666666667</v>
      </c>
      <c r="L4" s="26">
        <f>STDEV(H4:J4)</f>
        <v>2.1650481133991764</v>
      </c>
      <c r="P4" s="34"/>
      <c r="T4" s="34"/>
      <c r="X4" s="34"/>
      <c r="Y4" s="26"/>
      <c r="Z4" s="26"/>
      <c r="AV4" s="33"/>
      <c r="AW4" s="33"/>
      <c r="BA4" s="33"/>
      <c r="BB4" s="33"/>
      <c r="BF4" s="33"/>
      <c r="BG4" s="33"/>
      <c r="BH4" s="26"/>
      <c r="BI4" s="26"/>
      <c r="BJ4" s="26"/>
      <c r="BN4" s="33"/>
      <c r="BO4" s="33"/>
      <c r="BS4" s="33"/>
      <c r="BT4" s="33"/>
      <c r="BX4" s="33"/>
      <c r="BY4" s="33"/>
      <c r="BZ4" s="26"/>
      <c r="CA4" s="26"/>
      <c r="CB4" s="26"/>
      <c r="CF4" s="33"/>
      <c r="CG4" s="33"/>
      <c r="CK4" s="33"/>
      <c r="CL4" s="33"/>
      <c r="CP4" s="33"/>
      <c r="CQ4" s="33"/>
      <c r="CR4" s="26"/>
      <c r="CS4" s="26"/>
      <c r="CT4" s="26"/>
    </row>
    <row r="5" spans="1:117" ht="16" x14ac:dyDescent="0.2">
      <c r="P5" s="34"/>
      <c r="T5" s="34"/>
      <c r="X5" s="34"/>
      <c r="Y5" s="26"/>
      <c r="Z5" s="26"/>
      <c r="AV5" s="33"/>
      <c r="AW5" s="33"/>
      <c r="BA5" s="33"/>
      <c r="BB5" s="33"/>
      <c r="BF5" s="33"/>
      <c r="BG5" s="33"/>
      <c r="BH5" s="26"/>
      <c r="BI5" s="26"/>
      <c r="BJ5" s="26"/>
      <c r="BN5" s="33"/>
      <c r="BO5" s="33"/>
      <c r="BS5" s="33"/>
      <c r="BT5" s="33"/>
      <c r="BX5" s="33"/>
      <c r="BY5" s="33"/>
      <c r="BZ5" s="26"/>
      <c r="CA5" s="26"/>
      <c r="CB5" s="26"/>
      <c r="CF5" s="33"/>
      <c r="CG5" s="33"/>
      <c r="CK5" s="33"/>
      <c r="CL5" s="33"/>
      <c r="CP5" s="33"/>
      <c r="CQ5" s="33"/>
      <c r="CR5" s="26"/>
      <c r="CS5" s="26"/>
      <c r="CT5" s="26"/>
    </row>
    <row r="6" spans="1:117" ht="16" x14ac:dyDescent="0.2">
      <c r="A6">
        <v>2</v>
      </c>
      <c r="B6">
        <v>10</v>
      </c>
      <c r="C6">
        <v>5</v>
      </c>
      <c r="D6">
        <v>20</v>
      </c>
      <c r="E6">
        <v>4</v>
      </c>
      <c r="F6">
        <v>0.8</v>
      </c>
      <c r="G6">
        <v>2</v>
      </c>
      <c r="H6">
        <v>12</v>
      </c>
      <c r="I6">
        <v>12</v>
      </c>
      <c r="J6">
        <v>12</v>
      </c>
      <c r="K6" s="26">
        <f>AVERAGE(H6:J6)</f>
        <v>12</v>
      </c>
      <c r="L6" s="26">
        <f>STDEV(H6:J6)</f>
        <v>0</v>
      </c>
      <c r="M6">
        <v>68.900000000000006</v>
      </c>
      <c r="N6">
        <v>68.099999999999994</v>
      </c>
      <c r="O6">
        <v>70.400000000000006</v>
      </c>
      <c r="P6" s="34">
        <f t="shared" ref="P6:P11" si="41">AVERAGE(M6:O6)</f>
        <v>69.13333333333334</v>
      </c>
      <c r="Q6">
        <v>70.400000000000006</v>
      </c>
      <c r="R6">
        <v>74.400000000000006</v>
      </c>
      <c r="S6">
        <v>70.8</v>
      </c>
      <c r="T6" s="34">
        <f t="shared" ref="T6:T11" si="42">AVERAGE(Q6:S6)</f>
        <v>71.866666666666674</v>
      </c>
      <c r="X6" s="34"/>
      <c r="Y6" s="26">
        <f t="shared" ref="Y6:Y7" si="43">AVERAGE(M6:W6)</f>
        <v>70.5</v>
      </c>
      <c r="Z6" s="26">
        <f t="shared" ref="Z6:Z7" si="44">STDEV(M6:W6)</f>
        <v>1.977572666375033</v>
      </c>
      <c r="AV6" s="33"/>
      <c r="AW6" s="33"/>
      <c r="BA6" s="33"/>
      <c r="BB6" s="33"/>
      <c r="BF6" s="33"/>
      <c r="BG6" s="33"/>
      <c r="BH6" s="26"/>
      <c r="BI6" s="26"/>
      <c r="BJ6" s="26"/>
      <c r="BN6" s="33"/>
      <c r="BO6" s="33"/>
      <c r="BS6" s="33"/>
      <c r="BT6" s="33"/>
      <c r="BX6" s="33"/>
      <c r="BY6" s="33"/>
      <c r="BZ6" s="26"/>
      <c r="CA6" s="26"/>
      <c r="CB6" s="26"/>
      <c r="CC6">
        <v>105.4</v>
      </c>
      <c r="CD6">
        <v>107.1</v>
      </c>
      <c r="CE6">
        <v>104.7</v>
      </c>
      <c r="CF6" s="33">
        <f>AVERAGE(CC6:CE6)</f>
        <v>105.73333333333333</v>
      </c>
      <c r="CG6" s="33">
        <f>(CF6-$P6)/$P6</f>
        <v>0.52941176470588225</v>
      </c>
      <c r="CH6">
        <v>89.4</v>
      </c>
      <c r="CI6">
        <v>82.2</v>
      </c>
      <c r="CJ6">
        <v>95.8</v>
      </c>
      <c r="CK6" s="33">
        <f t="shared" ref="CK6:CK7" si="45">AVERAGE(CH6:CJ6)</f>
        <v>89.13333333333334</v>
      </c>
      <c r="CL6" s="33">
        <f>(CK6-$T6)/$T6</f>
        <v>0.24025974025974023</v>
      </c>
      <c r="CP6" s="33"/>
      <c r="CQ6" s="33"/>
      <c r="CR6" s="26">
        <f t="shared" ref="CR6:CR7" si="46">AVERAGE(CC6:CO6)</f>
        <v>78.02363381716323</v>
      </c>
      <c r="CS6" s="26">
        <f t="shared" ref="CS6:CS7" si="47">STDEV(CC6:CO6)</f>
        <v>41.788159607052592</v>
      </c>
      <c r="CT6" s="26" t="e">
        <f xml:space="preserve"> (CR6-CA6)/CA6</f>
        <v>#DIV/0!</v>
      </c>
    </row>
    <row r="7" spans="1:117" ht="16" x14ac:dyDescent="0.2">
      <c r="H7" t="s">
        <v>92</v>
      </c>
      <c r="M7">
        <v>0.13900000000000001</v>
      </c>
      <c r="N7">
        <v>0.156</v>
      </c>
      <c r="O7">
        <v>0.09</v>
      </c>
      <c r="P7" s="34">
        <f t="shared" si="41"/>
        <v>0.12833333333333333</v>
      </c>
      <c r="Q7">
        <v>0.12</v>
      </c>
      <c r="R7">
        <v>0.03</v>
      </c>
      <c r="S7">
        <v>0.13300000000000001</v>
      </c>
      <c r="T7" s="34">
        <f t="shared" si="42"/>
        <v>9.4333333333333338E-2</v>
      </c>
      <c r="X7" s="34"/>
      <c r="Y7" s="26">
        <f t="shared" si="43"/>
        <v>0.11133333333333334</v>
      </c>
      <c r="Z7" s="26">
        <f t="shared" si="44"/>
        <v>3.9557071488697242E-2</v>
      </c>
      <c r="AV7" s="33"/>
      <c r="AW7" s="33"/>
      <c r="BA7" s="33"/>
      <c r="BB7" s="33"/>
      <c r="BF7" s="33"/>
      <c r="BG7" s="33"/>
      <c r="BH7" s="26"/>
      <c r="BI7" s="26"/>
      <c r="BJ7" s="26"/>
      <c r="BN7" s="33"/>
      <c r="BO7" s="33"/>
      <c r="BS7" s="33"/>
      <c r="BT7" s="33"/>
      <c r="BX7" s="33"/>
      <c r="BY7" s="33"/>
      <c r="BZ7" s="26"/>
      <c r="CA7" s="26"/>
      <c r="CB7" s="26"/>
      <c r="CC7">
        <v>0.28599999999999998</v>
      </c>
      <c r="CD7">
        <v>0.27800000000000002</v>
      </c>
      <c r="CE7">
        <v>0.28999999999999998</v>
      </c>
      <c r="CF7" s="33">
        <f t="shared" ref="CF7" si="48">AVERAGE(CC7:CE7)</f>
        <v>0.28466666666666668</v>
      </c>
      <c r="CG7" s="33">
        <f t="shared" ref="CG7" si="49">(CF7-$P7)/$P7</f>
        <v>1.2181818181818185</v>
      </c>
      <c r="CH7">
        <v>0.36099999999999999</v>
      </c>
      <c r="CI7">
        <v>0.33600000000000002</v>
      </c>
      <c r="CJ7">
        <v>0.26400000000000001</v>
      </c>
      <c r="CK7" s="33">
        <f t="shared" si="45"/>
        <v>0.32033333333333336</v>
      </c>
      <c r="CL7" s="33">
        <f t="shared" ref="CL7" si="50">(CK7-$T7)/$T7</f>
        <v>2.3957597173144878</v>
      </c>
      <c r="CP7" s="33"/>
      <c r="CQ7" s="33"/>
      <c r="CR7" s="26">
        <f t="shared" si="46"/>
        <v>0.60339415354963055</v>
      </c>
      <c r="CS7" s="26">
        <f t="shared" si="47"/>
        <v>0.69302301352138529</v>
      </c>
      <c r="CT7" s="26" t="e">
        <f t="shared" ref="CT7" si="51" xml:space="preserve"> (CR7-CA7)/CA7</f>
        <v>#DIV/0!</v>
      </c>
    </row>
    <row r="8" spans="1:117" ht="16" x14ac:dyDescent="0.2">
      <c r="H8">
        <v>-0.86</v>
      </c>
      <c r="I8">
        <v>-1.2</v>
      </c>
      <c r="J8">
        <v>0.11</v>
      </c>
      <c r="K8" s="26">
        <f>AVERAGE(H8:J8)</f>
        <v>-0.65</v>
      </c>
      <c r="L8" s="26">
        <f>STDEV(H8:J8)</f>
        <v>0.67977937597429361</v>
      </c>
      <c r="P8" s="34"/>
      <c r="T8" s="34"/>
      <c r="X8" s="34"/>
      <c r="Y8" s="26"/>
      <c r="Z8" s="26"/>
      <c r="AV8" s="33"/>
      <c r="AW8" s="33"/>
      <c r="BA8" s="33"/>
      <c r="BB8" s="33"/>
      <c r="BF8" s="33"/>
      <c r="BG8" s="33"/>
      <c r="BH8" s="26"/>
      <c r="BI8" s="26"/>
      <c r="BJ8" s="26"/>
      <c r="BN8" s="33"/>
      <c r="BO8" s="33"/>
      <c r="BS8" s="33"/>
      <c r="BT8" s="33"/>
      <c r="BX8" s="33"/>
      <c r="BY8" s="33"/>
      <c r="BZ8" s="26"/>
      <c r="CA8" s="26"/>
      <c r="CB8" s="26"/>
      <c r="CF8" s="33"/>
      <c r="CG8" s="33"/>
      <c r="CK8" s="33"/>
      <c r="CL8" s="33"/>
      <c r="CP8" s="33"/>
      <c r="CQ8" s="33"/>
      <c r="CR8" s="26"/>
      <c r="CS8" s="26"/>
      <c r="CT8" s="26"/>
    </row>
    <row r="9" spans="1:117" ht="16" x14ac:dyDescent="0.2">
      <c r="P9" s="34"/>
      <c r="T9" s="34"/>
      <c r="X9" s="34"/>
      <c r="Y9" s="26"/>
      <c r="Z9" s="26"/>
      <c r="AV9" s="33"/>
      <c r="AW9" s="33"/>
      <c r="BA9" s="33"/>
      <c r="BB9" s="33"/>
      <c r="BF9" s="33"/>
      <c r="BG9" s="33"/>
      <c r="BH9" s="26"/>
      <c r="BI9" s="26"/>
      <c r="BJ9" s="26"/>
      <c r="BN9" s="33"/>
      <c r="BO9" s="33"/>
      <c r="BS9" s="33"/>
      <c r="BT9" s="33"/>
      <c r="BX9" s="33"/>
      <c r="BY9" s="33"/>
      <c r="BZ9" s="26"/>
      <c r="CA9" s="26"/>
      <c r="CB9" s="26"/>
      <c r="CF9" s="33"/>
      <c r="CG9" s="33"/>
      <c r="CK9" s="33"/>
      <c r="CL9" s="33"/>
      <c r="CP9" s="33"/>
      <c r="CQ9" s="33"/>
      <c r="CR9" s="26"/>
      <c r="CS9" s="26"/>
      <c r="CT9" s="26"/>
    </row>
    <row r="10" spans="1:117" ht="16" x14ac:dyDescent="0.2">
      <c r="A10">
        <v>3</v>
      </c>
      <c r="B10">
        <v>10</v>
      </c>
      <c r="C10">
        <v>15</v>
      </c>
      <c r="D10">
        <v>30</v>
      </c>
      <c r="E10">
        <v>2</v>
      </c>
      <c r="F10">
        <v>0.4</v>
      </c>
      <c r="G10">
        <v>3</v>
      </c>
      <c r="H10">
        <v>36</v>
      </c>
      <c r="I10">
        <v>12</v>
      </c>
      <c r="J10">
        <v>12</v>
      </c>
      <c r="K10" s="26">
        <f>AVERAGE(H10:J10)</f>
        <v>20</v>
      </c>
      <c r="L10" s="26">
        <f>STDEV(H10:J10)</f>
        <v>13.856406460551018</v>
      </c>
      <c r="M10">
        <v>106.6</v>
      </c>
      <c r="N10">
        <v>105.3</v>
      </c>
      <c r="O10">
        <v>108</v>
      </c>
      <c r="P10" s="34">
        <f t="shared" si="41"/>
        <v>106.63333333333333</v>
      </c>
      <c r="Q10">
        <v>102.9</v>
      </c>
      <c r="R10">
        <v>101.5</v>
      </c>
      <c r="S10">
        <v>103.5</v>
      </c>
      <c r="T10" s="34">
        <f t="shared" si="42"/>
        <v>102.63333333333333</v>
      </c>
      <c r="U10">
        <v>104.8</v>
      </c>
      <c r="V10">
        <v>104.2</v>
      </c>
      <c r="W10">
        <v>105.9</v>
      </c>
      <c r="X10" s="34">
        <f t="shared" ref="X10:X11" si="52">AVERAGE(U10:W10)</f>
        <v>104.96666666666665</v>
      </c>
      <c r="Y10" s="26">
        <f t="shared" ref="Y10:Y11" si="53">AVERAGE(M10:W10)</f>
        <v>104.72424242424243</v>
      </c>
      <c r="Z10" s="26">
        <f t="shared" ref="Z10:Z11" si="54">STDEV(M10:W10)</f>
        <v>1.9870184760697172</v>
      </c>
      <c r="AV10" s="33"/>
      <c r="AW10" s="33"/>
      <c r="BA10" s="33"/>
      <c r="BB10" s="33"/>
      <c r="BF10" s="33"/>
      <c r="BG10" s="33"/>
      <c r="BH10" s="26"/>
      <c r="BI10" s="26"/>
      <c r="BJ10" s="26"/>
      <c r="BN10" s="33"/>
      <c r="BO10" s="33"/>
      <c r="BS10" s="33"/>
      <c r="BT10" s="33"/>
      <c r="BX10" s="33"/>
      <c r="BY10" s="33"/>
      <c r="BZ10" s="26"/>
      <c r="CA10" s="26"/>
      <c r="CB10" s="26"/>
      <c r="CC10">
        <v>111.7</v>
      </c>
      <c r="CD10">
        <v>110.7</v>
      </c>
      <c r="CE10">
        <v>108.6</v>
      </c>
      <c r="CF10" s="33">
        <f>AVERAGE(CC10:CE10)</f>
        <v>110.33333333333333</v>
      </c>
      <c r="CG10" s="33">
        <f>(CF10-$P10)/$P10</f>
        <v>3.4698343232260113E-2</v>
      </c>
      <c r="CH10">
        <v>136.69999999999999</v>
      </c>
      <c r="CI10">
        <v>139.5</v>
      </c>
      <c r="CJ10">
        <v>137.6</v>
      </c>
      <c r="CK10" s="33">
        <f t="shared" ref="CK10:CK11" si="55">AVERAGE(CH10:CJ10)</f>
        <v>137.93333333333331</v>
      </c>
      <c r="CL10" s="33">
        <f>(CK10-$T10)/$T10</f>
        <v>0.34394283858395569</v>
      </c>
      <c r="CM10">
        <v>121.4</v>
      </c>
      <c r="CN10">
        <v>130.80000000000001</v>
      </c>
      <c r="CO10">
        <v>132.19999999999999</v>
      </c>
      <c r="CP10" s="33">
        <f t="shared" ref="CP10:CP11" si="56">AVERAGE(CM10:CO10)</f>
        <v>128.13333333333333</v>
      </c>
      <c r="CQ10" s="33">
        <f>(CO10-$X10)/$X10</f>
        <v>0.2594474436328994</v>
      </c>
      <c r="CR10" s="26">
        <f t="shared" ref="CR10:CR11" si="57">AVERAGE(CC10:CO10)</f>
        <v>105.98810060372945</v>
      </c>
      <c r="CS10" s="26">
        <f t="shared" ref="CS10:CS11" si="58">STDEV(CC10:CO10)</f>
        <v>48.385295015564523</v>
      </c>
      <c r="CT10" s="26" t="e">
        <f xml:space="preserve"> (CR10-CA10)/CA10</f>
        <v>#DIV/0!</v>
      </c>
    </row>
    <row r="11" spans="1:117" ht="16" x14ac:dyDescent="0.2">
      <c r="H11" t="s">
        <v>92</v>
      </c>
      <c r="M11">
        <v>8.8999999999999996E-2</v>
      </c>
      <c r="N11">
        <v>0.111</v>
      </c>
      <c r="O11">
        <v>3.0000000000000001E-3</v>
      </c>
      <c r="P11" s="34">
        <f t="shared" si="41"/>
        <v>6.7666666666666667E-2</v>
      </c>
      <c r="Q11">
        <v>7.8E-2</v>
      </c>
      <c r="R11">
        <v>0.13100000000000001</v>
      </c>
      <c r="S11">
        <v>0.11899999999999999</v>
      </c>
      <c r="T11" s="34">
        <f t="shared" si="42"/>
        <v>0.10933333333333334</v>
      </c>
      <c r="U11">
        <v>0.108</v>
      </c>
      <c r="V11">
        <v>0.14799999999999999</v>
      </c>
      <c r="W11">
        <v>8.3000000000000004E-2</v>
      </c>
      <c r="X11" s="34">
        <f t="shared" si="52"/>
        <v>0.113</v>
      </c>
      <c r="Y11" s="26">
        <f t="shared" si="53"/>
        <v>9.5181818181818173E-2</v>
      </c>
      <c r="Z11" s="26">
        <f t="shared" si="54"/>
        <v>3.8718460608851618E-2</v>
      </c>
      <c r="AV11" s="33"/>
      <c r="AW11" s="33"/>
      <c r="BA11" s="33"/>
      <c r="BB11" s="33"/>
      <c r="BF11" s="33"/>
      <c r="BG11" s="33"/>
      <c r="BH11" s="26"/>
      <c r="BI11" s="26"/>
      <c r="BJ11" s="26"/>
      <c r="BN11" s="33"/>
      <c r="BO11" s="33"/>
      <c r="BS11" s="33"/>
      <c r="BT11" s="33"/>
      <c r="BX11" s="33"/>
      <c r="BY11" s="33"/>
      <c r="BZ11" s="26"/>
      <c r="CA11" s="26"/>
      <c r="CB11" s="26"/>
      <c r="CC11">
        <v>0.22500000000000001</v>
      </c>
      <c r="CD11">
        <v>0.23400000000000001</v>
      </c>
      <c r="CE11">
        <v>0.28699999999999998</v>
      </c>
      <c r="CF11" s="33">
        <f t="shared" ref="CF11" si="59">AVERAGE(CC11:CE11)</f>
        <v>0.24866666666666667</v>
      </c>
      <c r="CG11" s="33">
        <f t="shared" ref="CG11" si="60">(CF11-$P11)/$P11</f>
        <v>2.6748768472906401</v>
      </c>
      <c r="CH11">
        <v>0.27200000000000002</v>
      </c>
      <c r="CI11">
        <v>0.25600000000000001</v>
      </c>
      <c r="CJ11">
        <v>0.29399999999999998</v>
      </c>
      <c r="CK11" s="33">
        <f t="shared" si="55"/>
        <v>0.27400000000000002</v>
      </c>
      <c r="CL11" s="33">
        <f t="shared" ref="CL11" si="61">(CK11-$T11)/$T11</f>
        <v>1.5060975609756098</v>
      </c>
      <c r="CM11">
        <v>0.27100000000000002</v>
      </c>
      <c r="CN11">
        <v>0.26</v>
      </c>
      <c r="CO11">
        <v>0.24299999999999999</v>
      </c>
      <c r="CP11" s="33">
        <f t="shared" si="56"/>
        <v>0.25800000000000001</v>
      </c>
      <c r="CQ11" s="33">
        <f t="shared" ref="CQ11" si="62">(CO11-$X11)/$X11</f>
        <v>1.1504424778761062</v>
      </c>
      <c r="CR11" s="26">
        <f t="shared" si="57"/>
        <v>0.5419723903794551</v>
      </c>
      <c r="CS11" s="26">
        <f t="shared" si="58"/>
        <v>0.72775111286541727</v>
      </c>
      <c r="CT11" s="26" t="e">
        <f t="shared" ref="CT11" si="63" xml:space="preserve"> (CR11-CA11)/CA11</f>
        <v>#DIV/0!</v>
      </c>
    </row>
    <row r="12" spans="1:117" ht="16" x14ac:dyDescent="0.2">
      <c r="H12">
        <v>-5.91</v>
      </c>
      <c r="I12">
        <v>-5.0599999999999996</v>
      </c>
      <c r="J12">
        <v>-4.67</v>
      </c>
      <c r="K12" s="26">
        <f>AVERAGE(H12:J12)</f>
        <v>-5.2133333333333329</v>
      </c>
      <c r="L12" s="26">
        <f>STDEV(H12:J12)</f>
        <v>0.63406098550008072</v>
      </c>
      <c r="P12" s="34"/>
      <c r="T12" s="34"/>
      <c r="X12" s="34"/>
      <c r="Y12" s="26"/>
      <c r="Z12" s="26"/>
      <c r="AV12" s="33"/>
      <c r="AW12" s="33"/>
      <c r="BA12" s="33"/>
      <c r="BB12" s="33"/>
      <c r="BF12" s="33"/>
      <c r="BG12" s="33"/>
      <c r="BH12" s="26"/>
      <c r="BI12" s="26"/>
      <c r="BJ12" s="26"/>
      <c r="BN12" s="33"/>
      <c r="BO12" s="33"/>
      <c r="BS12" s="33"/>
      <c r="BT12" s="33"/>
      <c r="BX12" s="33"/>
      <c r="BY12" s="33"/>
      <c r="BZ12" s="26"/>
      <c r="CA12" s="26"/>
      <c r="CB12" s="26"/>
      <c r="CF12" s="33"/>
      <c r="CG12" s="33"/>
      <c r="CK12" s="33"/>
      <c r="CL12" s="33"/>
      <c r="CP12" s="33"/>
      <c r="CQ12" s="33"/>
      <c r="CR12" s="26"/>
      <c r="CS12" s="26"/>
      <c r="CT12" s="26"/>
    </row>
    <row r="13" spans="1:117" ht="16" x14ac:dyDescent="0.2">
      <c r="P13" s="34"/>
      <c r="T13" s="34"/>
      <c r="X13" s="34"/>
      <c r="Y13" s="26"/>
      <c r="Z13" s="26"/>
      <c r="AV13" s="33"/>
      <c r="AW13" s="33"/>
      <c r="BA13" s="33"/>
      <c r="BB13" s="33"/>
      <c r="BF13" s="33"/>
      <c r="BG13" s="33"/>
      <c r="BH13" s="26"/>
      <c r="BI13" s="26"/>
      <c r="BJ13" s="26"/>
      <c r="BN13" s="33"/>
      <c r="BO13" s="33"/>
      <c r="BS13" s="33"/>
      <c r="BT13" s="33"/>
      <c r="BX13" s="33"/>
      <c r="BY13" s="33"/>
      <c r="BZ13" s="26"/>
      <c r="CA13" s="26"/>
      <c r="CB13" s="26"/>
      <c r="CF13" s="33"/>
      <c r="CG13" s="33"/>
      <c r="CK13" s="33"/>
      <c r="CL13" s="33"/>
      <c r="CP13" s="33"/>
      <c r="CQ13" s="33"/>
      <c r="CR13" s="26"/>
      <c r="CS13" s="26"/>
      <c r="CT13" s="26"/>
    </row>
    <row r="14" spans="1:117" ht="16" x14ac:dyDescent="0.2">
      <c r="A14">
        <v>4</v>
      </c>
      <c r="B14">
        <v>10</v>
      </c>
      <c r="C14">
        <v>20</v>
      </c>
      <c r="D14">
        <v>40</v>
      </c>
      <c r="E14">
        <v>2</v>
      </c>
      <c r="F14">
        <v>0.4</v>
      </c>
      <c r="G14">
        <v>4</v>
      </c>
      <c r="H14">
        <v>36</v>
      </c>
      <c r="I14">
        <v>48</v>
      </c>
      <c r="J14">
        <v>48</v>
      </c>
      <c r="K14" s="26">
        <f>AVERAGE(H14:J14)</f>
        <v>44</v>
      </c>
      <c r="L14" s="26">
        <f>STDEV(H14:J14)</f>
        <v>6.9282032302755088</v>
      </c>
      <c r="M14">
        <v>114.3</v>
      </c>
      <c r="N14">
        <v>115.6</v>
      </c>
      <c r="O14">
        <v>115.4</v>
      </c>
      <c r="P14" s="34">
        <f t="shared" ref="P14:P15" si="64">AVERAGE(M14:O14)</f>
        <v>115.09999999999998</v>
      </c>
      <c r="Q14">
        <v>116.4</v>
      </c>
      <c r="R14">
        <v>115.1</v>
      </c>
      <c r="S14">
        <v>111.5</v>
      </c>
      <c r="T14" s="34">
        <f t="shared" ref="T14:T15" si="65">AVERAGE(Q14:S14)</f>
        <v>114.33333333333333</v>
      </c>
      <c r="U14">
        <v>116</v>
      </c>
      <c r="V14">
        <v>116.6</v>
      </c>
      <c r="W14">
        <v>115</v>
      </c>
      <c r="X14" s="34">
        <f t="shared" ref="X14:X15" si="66">AVERAGE(U14:W14)</f>
        <v>115.86666666666667</v>
      </c>
      <c r="Y14" s="26">
        <f t="shared" ref="Y14:Y15" si="67">AVERAGE(M14:W14)</f>
        <v>115.03030303030302</v>
      </c>
      <c r="Z14" s="26">
        <f t="shared" ref="Z14:Z15" si="68">STDEV(M14:W14)</f>
        <v>1.3868793543182996</v>
      </c>
      <c r="AV14" s="33"/>
      <c r="AW14" s="33"/>
      <c r="BA14" s="33"/>
      <c r="BB14" s="33"/>
      <c r="BF14" s="33"/>
      <c r="BG14" s="33"/>
      <c r="BH14" s="26"/>
      <c r="BI14" s="26"/>
      <c r="BJ14" s="26"/>
      <c r="BN14" s="33"/>
      <c r="BO14" s="33"/>
      <c r="BS14" s="33"/>
      <c r="BT14" s="33"/>
      <c r="BX14" s="33"/>
      <c r="BY14" s="33"/>
      <c r="BZ14" s="26"/>
      <c r="CA14" s="26"/>
      <c r="CB14" s="26"/>
      <c r="CC14">
        <v>119.9</v>
      </c>
      <c r="CD14">
        <v>121.1</v>
      </c>
      <c r="CE14">
        <v>117.8</v>
      </c>
      <c r="CF14" s="33">
        <f>AVERAGE(CC14:CE14)</f>
        <v>119.60000000000001</v>
      </c>
      <c r="CG14" s="33">
        <f>(CF14-$P14)/$P14</f>
        <v>3.9096437880104508E-2</v>
      </c>
      <c r="CH14">
        <v>108</v>
      </c>
      <c r="CI14">
        <v>107.2</v>
      </c>
      <c r="CJ14">
        <v>106.7</v>
      </c>
      <c r="CK14" s="33">
        <f t="shared" ref="CK14:CK15" si="69">AVERAGE(CH14:CJ14)</f>
        <v>107.3</v>
      </c>
      <c r="CL14" s="33">
        <f>(CK14-$T14)/$T14</f>
        <v>-6.1516034985422727E-2</v>
      </c>
      <c r="CM14">
        <v>123.2</v>
      </c>
      <c r="CN14">
        <v>125.1</v>
      </c>
      <c r="CO14">
        <v>121.8</v>
      </c>
      <c r="CP14" s="33">
        <f t="shared" ref="CP14:CP15" si="70">AVERAGE(CM14:CO14)</f>
        <v>123.36666666666667</v>
      </c>
      <c r="CQ14" s="33">
        <f>(CO14-$X14)/$X14</f>
        <v>5.1208285385500485E-2</v>
      </c>
      <c r="CR14" s="26">
        <f t="shared" ref="CR14:CR15" si="71">AVERAGE(CC14:CO14)</f>
        <v>98.28289080022266</v>
      </c>
      <c r="CS14" s="26">
        <f t="shared" ref="CS14:CS15" si="72">STDEV(CC14:CO14)</f>
        <v>44.12660686415434</v>
      </c>
      <c r="CT14" s="26" t="e">
        <f xml:space="preserve"> (CR14-CA14)/CA14</f>
        <v>#DIV/0!</v>
      </c>
    </row>
    <row r="15" spans="1:117" ht="16" x14ac:dyDescent="0.2">
      <c r="H15" t="s">
        <v>92</v>
      </c>
      <c r="M15">
        <v>8.1000000000000003E-2</v>
      </c>
      <c r="N15">
        <v>0.127</v>
      </c>
      <c r="O15">
        <v>0.11</v>
      </c>
      <c r="P15" s="34">
        <f t="shared" si="64"/>
        <v>0.106</v>
      </c>
      <c r="Q15">
        <v>0.12</v>
      </c>
      <c r="R15">
        <v>9.4E-2</v>
      </c>
      <c r="S15">
        <v>0.109</v>
      </c>
      <c r="T15" s="34">
        <f t="shared" si="65"/>
        <v>0.10766666666666667</v>
      </c>
      <c r="U15">
        <v>0.16800000000000001</v>
      </c>
      <c r="V15">
        <v>0.14000000000000001</v>
      </c>
      <c r="W15">
        <v>7.9000000000000001E-2</v>
      </c>
      <c r="X15" s="34">
        <f t="shared" si="66"/>
        <v>0.12900000000000003</v>
      </c>
      <c r="Y15" s="26">
        <f t="shared" si="67"/>
        <v>0.11287878787878786</v>
      </c>
      <c r="Z15" s="26">
        <f t="shared" si="68"/>
        <v>2.5772626618726476E-2</v>
      </c>
      <c r="AV15" s="33"/>
      <c r="AW15" s="33"/>
      <c r="BA15" s="33"/>
      <c r="BB15" s="33"/>
      <c r="BF15" s="33"/>
      <c r="BG15" s="33"/>
      <c r="BH15" s="26"/>
      <c r="BI15" s="26"/>
      <c r="BJ15" s="26"/>
      <c r="BN15" s="33"/>
      <c r="BO15" s="33"/>
      <c r="BS15" s="33"/>
      <c r="BT15" s="33"/>
      <c r="BX15" s="33"/>
      <c r="BY15" s="33"/>
      <c r="BZ15" s="26"/>
      <c r="CA15" s="26"/>
      <c r="CB15" s="26"/>
      <c r="CC15">
        <v>0.112</v>
      </c>
      <c r="CD15">
        <v>0.15</v>
      </c>
      <c r="CE15">
        <v>0.189</v>
      </c>
      <c r="CF15" s="33">
        <f t="shared" ref="CF15" si="73">AVERAGE(CC15:CE15)</f>
        <v>0.15033333333333335</v>
      </c>
      <c r="CG15" s="33">
        <f t="shared" ref="CG15" si="74">(CF15-$P15)/$P15</f>
        <v>0.41823899371069201</v>
      </c>
      <c r="CH15">
        <v>0.13700000000000001</v>
      </c>
      <c r="CI15">
        <v>0.219</v>
      </c>
      <c r="CJ15">
        <v>0.21</v>
      </c>
      <c r="CK15" s="33">
        <f t="shared" si="69"/>
        <v>0.18866666666666665</v>
      </c>
      <c r="CL15" s="33">
        <f t="shared" ref="CL15" si="75">(CK15-$T15)/$T15</f>
        <v>0.7523219814241483</v>
      </c>
      <c r="CM15">
        <v>0.24099999999999999</v>
      </c>
      <c r="CN15">
        <v>0.22800000000000001</v>
      </c>
      <c r="CO15">
        <v>0.221</v>
      </c>
      <c r="CP15" s="33">
        <f t="shared" si="70"/>
        <v>0.22999999999999998</v>
      </c>
      <c r="CQ15" s="33">
        <f t="shared" ref="CQ15" si="76">(CO15-$X15)/$X15</f>
        <v>0.71317829457364301</v>
      </c>
      <c r="CR15" s="26">
        <f t="shared" si="71"/>
        <v>0.24742776731806468</v>
      </c>
      <c r="CS15" s="26">
        <f t="shared" si="72"/>
        <v>0.16924881616924245</v>
      </c>
      <c r="CT15" s="26" t="e">
        <f t="shared" ref="CT15" si="77" xml:space="preserve"> (CR15-CA15)/CA15</f>
        <v>#DIV/0!</v>
      </c>
    </row>
    <row r="16" spans="1:117" ht="16" x14ac:dyDescent="0.2">
      <c r="H16">
        <v>-15.65</v>
      </c>
      <c r="I16">
        <v>-15.1</v>
      </c>
      <c r="J16">
        <v>-18.52</v>
      </c>
      <c r="K16" s="26">
        <f>AVERAGE(H16:J16)</f>
        <v>-16.423333333333332</v>
      </c>
      <c r="L16" s="26">
        <f>STDEV(H16:J16)</f>
        <v>1.8364730690465711</v>
      </c>
      <c r="P16" s="34"/>
      <c r="T16" s="34"/>
      <c r="X16" s="34"/>
      <c r="Y16" s="26"/>
      <c r="Z16" s="26"/>
      <c r="AV16" s="33"/>
      <c r="AW16" s="33"/>
      <c r="BA16" s="33"/>
      <c r="BB16" s="33"/>
      <c r="BF16" s="33"/>
      <c r="BG16" s="33"/>
      <c r="BH16" s="26"/>
      <c r="BI16" s="26"/>
      <c r="BJ16" s="26"/>
      <c r="BN16" s="33"/>
      <c r="BO16" s="33"/>
      <c r="BS16" s="33"/>
      <c r="BT16" s="33"/>
      <c r="BX16" s="33"/>
      <c r="BY16" s="33"/>
      <c r="BZ16" s="26"/>
      <c r="CA16" s="26"/>
      <c r="CB16" s="26"/>
      <c r="CF16" s="33"/>
      <c r="CG16" s="33"/>
      <c r="CK16" s="33"/>
      <c r="CL16" s="33"/>
      <c r="CP16" s="33"/>
      <c r="CQ16" s="33"/>
      <c r="CR16" s="26"/>
      <c r="CS16" s="26"/>
      <c r="CT16" s="26"/>
    </row>
    <row r="17" spans="1:117" ht="16" x14ac:dyDescent="0.2">
      <c r="P17" s="34"/>
      <c r="T17" s="34"/>
      <c r="X17" s="34"/>
      <c r="Y17" s="26"/>
      <c r="Z17" s="26"/>
      <c r="AV17" s="33"/>
      <c r="AW17" s="33"/>
      <c r="BA17" s="33"/>
      <c r="BB17" s="33"/>
      <c r="BF17" s="33"/>
      <c r="BG17" s="33"/>
      <c r="BH17" s="26"/>
      <c r="BI17" s="26"/>
      <c r="BJ17" s="26"/>
      <c r="BN17" s="33"/>
      <c r="BO17" s="33"/>
      <c r="BS17" s="33"/>
      <c r="BT17" s="33"/>
      <c r="BX17" s="33"/>
      <c r="BY17" s="33"/>
      <c r="BZ17" s="26"/>
      <c r="CA17" s="26"/>
      <c r="CB17" s="26"/>
      <c r="CF17" s="33"/>
      <c r="CG17" s="33"/>
      <c r="CK17" s="33"/>
      <c r="CL17" s="33"/>
      <c r="CP17" s="33"/>
      <c r="CQ17" s="33"/>
      <c r="CR17" s="26"/>
      <c r="CS17" s="26"/>
      <c r="CT17" s="26"/>
    </row>
    <row r="18" spans="1:117" ht="16" x14ac:dyDescent="0.2">
      <c r="A18">
        <v>5</v>
      </c>
      <c r="B18">
        <v>10</v>
      </c>
      <c r="C18">
        <v>40</v>
      </c>
      <c r="D18">
        <v>40</v>
      </c>
      <c r="E18">
        <v>1</v>
      </c>
      <c r="F18">
        <v>0.2</v>
      </c>
      <c r="G18">
        <v>4</v>
      </c>
      <c r="H18">
        <v>24</v>
      </c>
      <c r="I18">
        <v>24</v>
      </c>
      <c r="J18">
        <v>24</v>
      </c>
      <c r="K18" s="26">
        <f>AVERAGE(H18:J18)</f>
        <v>24</v>
      </c>
      <c r="L18" s="26">
        <f>STDEV(H18:J18)</f>
        <v>0</v>
      </c>
      <c r="M18">
        <v>129.4</v>
      </c>
      <c r="N18">
        <v>130.30000000000001</v>
      </c>
      <c r="O18">
        <v>129.19999999999999</v>
      </c>
      <c r="P18" s="34">
        <f t="shared" ref="P18:P19" si="78">AVERAGE(M18:O18)</f>
        <v>129.63333333333335</v>
      </c>
      <c r="Q18">
        <v>132.80000000000001</v>
      </c>
      <c r="R18">
        <v>129.1</v>
      </c>
      <c r="S18">
        <v>131.1</v>
      </c>
      <c r="T18" s="34">
        <f t="shared" ref="T18:T19" si="79">AVERAGE(Q18:S18)</f>
        <v>131</v>
      </c>
      <c r="U18">
        <v>127.8</v>
      </c>
      <c r="V18">
        <v>127.7</v>
      </c>
      <c r="W18">
        <v>132.4</v>
      </c>
      <c r="X18" s="34">
        <f t="shared" ref="X18:X19" si="80">AVERAGE(U18:W18)</f>
        <v>129.29999999999998</v>
      </c>
      <c r="Y18" s="26">
        <f t="shared" ref="Y18:Y19" si="81">AVERAGE(M18:W18)</f>
        <v>130.03939393939396</v>
      </c>
      <c r="Z18" s="26">
        <f t="shared" ref="Z18:Z19" si="82">STDEV(M18:W18)</f>
        <v>1.6720458647230292</v>
      </c>
      <c r="AV18" s="33"/>
      <c r="AW18" s="33"/>
      <c r="BA18" s="33"/>
      <c r="BB18" s="33"/>
      <c r="BF18" s="33"/>
      <c r="BG18" s="33"/>
      <c r="BH18" s="26"/>
      <c r="BI18" s="26"/>
      <c r="BJ18" s="26"/>
      <c r="BN18" s="33"/>
      <c r="BO18" s="33"/>
      <c r="BS18" s="33"/>
      <c r="BT18" s="33"/>
      <c r="BX18" s="33"/>
      <c r="BY18" s="33"/>
      <c r="BZ18" s="26"/>
      <c r="CA18" s="26"/>
      <c r="CB18" s="26"/>
      <c r="CF18" s="33"/>
      <c r="CG18" s="33"/>
      <c r="CK18" s="33"/>
      <c r="CL18" s="33"/>
      <c r="CP18" s="33"/>
      <c r="CQ18" s="33"/>
      <c r="CR18" s="26"/>
      <c r="CS18" s="26"/>
      <c r="CT18" s="26"/>
    </row>
    <row r="19" spans="1:117" ht="16" x14ac:dyDescent="0.2">
      <c r="H19" t="s">
        <v>92</v>
      </c>
      <c r="M19">
        <v>0.13</v>
      </c>
      <c r="N19">
        <v>0.13800000000000001</v>
      </c>
      <c r="O19">
        <v>0.188</v>
      </c>
      <c r="P19" s="34">
        <f t="shared" si="78"/>
        <v>0.152</v>
      </c>
      <c r="Q19">
        <v>7.0999999999999994E-2</v>
      </c>
      <c r="R19">
        <v>0.14399999999999999</v>
      </c>
      <c r="S19">
        <v>0.13100000000000001</v>
      </c>
      <c r="T19" s="34">
        <f t="shared" si="79"/>
        <v>0.11533333333333333</v>
      </c>
      <c r="U19">
        <v>0.156</v>
      </c>
      <c r="V19">
        <v>0.189</v>
      </c>
      <c r="W19">
        <v>0.129</v>
      </c>
      <c r="X19" s="34">
        <f t="shared" si="80"/>
        <v>0.158</v>
      </c>
      <c r="Y19" s="26">
        <f t="shared" si="81"/>
        <v>0.14030303030303029</v>
      </c>
      <c r="Z19" s="26">
        <f t="shared" si="82"/>
        <v>3.2856406290759123E-2</v>
      </c>
      <c r="AV19" s="33"/>
      <c r="AW19" s="33"/>
      <c r="BA19" s="33"/>
      <c r="BB19" s="33"/>
      <c r="BF19" s="33"/>
      <c r="BG19" s="33"/>
      <c r="BH19" s="26"/>
      <c r="BI19" s="26"/>
      <c r="BJ19" s="26"/>
      <c r="BN19" s="33"/>
      <c r="BO19" s="33"/>
      <c r="BS19" s="33"/>
      <c r="BT19" s="33"/>
      <c r="BX19" s="33"/>
      <c r="BY19" s="33"/>
      <c r="BZ19" s="26"/>
      <c r="CA19" s="26"/>
      <c r="CB19" s="26"/>
      <c r="CC19" t="s">
        <v>95</v>
      </c>
      <c r="CF19" s="33"/>
      <c r="CG19" s="33"/>
      <c r="CK19" s="33"/>
      <c r="CL19" s="33"/>
      <c r="CP19" s="33"/>
      <c r="CQ19" s="33"/>
      <c r="CR19" s="26"/>
      <c r="CS19" s="26"/>
      <c r="CT19" s="26"/>
    </row>
    <row r="20" spans="1:117" ht="16" x14ac:dyDescent="0.2">
      <c r="H20">
        <v>-20.88</v>
      </c>
      <c r="I20">
        <v>-20.77</v>
      </c>
      <c r="J20">
        <v>-22.45</v>
      </c>
      <c r="K20" s="26">
        <f>AVERAGE(H20:J20)</f>
        <v>-21.366666666666664</v>
      </c>
      <c r="L20" s="26">
        <f>STDEV(H20:J20)</f>
        <v>0.93980494430138706</v>
      </c>
      <c r="P20" s="34"/>
      <c r="T20" s="34"/>
      <c r="X20" s="34"/>
      <c r="Y20" s="26"/>
      <c r="Z20" s="26"/>
      <c r="AV20" s="33"/>
      <c r="AW20" s="33"/>
      <c r="BA20" s="33"/>
      <c r="BB20" s="33"/>
      <c r="BF20" s="33"/>
      <c r="BG20" s="33"/>
      <c r="BH20" s="26"/>
      <c r="BI20" s="26"/>
      <c r="BJ20" s="26"/>
      <c r="BN20" s="33"/>
      <c r="BO20" s="33"/>
      <c r="BS20" s="33"/>
      <c r="BT20" s="33"/>
      <c r="BX20" s="33"/>
      <c r="BY20" s="33"/>
      <c r="BZ20" s="26"/>
      <c r="CA20" s="26"/>
      <c r="CB20" s="26"/>
      <c r="CF20" s="33"/>
      <c r="CG20" s="33"/>
      <c r="CK20" s="33"/>
      <c r="CL20" s="33"/>
      <c r="CP20" s="33"/>
      <c r="CQ20" s="33"/>
      <c r="CR20" s="26"/>
      <c r="CS20" s="26"/>
      <c r="CT20" s="26"/>
    </row>
    <row r="21" spans="1:117" ht="16" x14ac:dyDescent="0.2">
      <c r="P21" s="34"/>
      <c r="T21" s="34"/>
      <c r="X21" s="34"/>
      <c r="Y21" s="26"/>
      <c r="Z21" s="26"/>
      <c r="AV21" s="33"/>
      <c r="AW21" s="33"/>
      <c r="BA21" s="33"/>
      <c r="BB21" s="33"/>
      <c r="BF21" s="33"/>
      <c r="BG21" s="33"/>
      <c r="BH21" s="26"/>
      <c r="BI21" s="26"/>
      <c r="BJ21" s="26"/>
      <c r="BN21" s="33"/>
      <c r="BO21" s="33"/>
      <c r="BS21" s="33"/>
      <c r="BT21" s="33"/>
      <c r="BX21" s="33"/>
      <c r="BY21" s="33"/>
      <c r="BZ21" s="26"/>
      <c r="CA21" s="26"/>
      <c r="CB21" s="26"/>
      <c r="CF21" s="33"/>
      <c r="CG21" s="33"/>
      <c r="CK21" s="33"/>
      <c r="CL21" s="33"/>
      <c r="CP21" s="33"/>
      <c r="CQ21" s="33"/>
      <c r="CR21" s="26"/>
      <c r="CS21" s="26"/>
      <c r="CT21" s="26"/>
    </row>
    <row r="22" spans="1:117" ht="16" x14ac:dyDescent="0.2">
      <c r="P22" s="34"/>
      <c r="T22" s="34"/>
      <c r="X22" s="34"/>
      <c r="Y22" s="26"/>
      <c r="Z22" s="26"/>
      <c r="AV22" s="33"/>
      <c r="AW22" s="33"/>
      <c r="BA22" s="33"/>
      <c r="BB22" s="33"/>
      <c r="BF22" s="33"/>
      <c r="BG22" s="33"/>
      <c r="BH22" s="26"/>
      <c r="BI22" s="26"/>
      <c r="BJ22" s="26"/>
      <c r="BN22" s="33"/>
      <c r="BO22" s="33"/>
      <c r="BS22" s="33"/>
      <c r="BT22" s="33"/>
      <c r="BX22" s="33"/>
      <c r="BY22" s="33"/>
      <c r="BZ22" s="26"/>
      <c r="CA22" s="26"/>
      <c r="CB22" s="26"/>
      <c r="CF22" s="33"/>
      <c r="CG22" s="33"/>
      <c r="CK22" s="33"/>
      <c r="CL22" s="33"/>
      <c r="CP22" s="33"/>
      <c r="CQ22" s="33"/>
      <c r="CR22" s="26"/>
      <c r="CS22" s="26"/>
      <c r="CT22" s="26"/>
    </row>
    <row r="23" spans="1:117" ht="16" x14ac:dyDescent="0.2">
      <c r="A23">
        <v>6</v>
      </c>
      <c r="B23">
        <v>10</v>
      </c>
      <c r="C23">
        <v>50</v>
      </c>
      <c r="D23">
        <v>50</v>
      </c>
      <c r="E23">
        <v>1</v>
      </c>
      <c r="F23">
        <v>0.2</v>
      </c>
      <c r="G23">
        <v>5</v>
      </c>
      <c r="H23">
        <v>72</v>
      </c>
      <c r="I23">
        <v>72</v>
      </c>
      <c r="J23">
        <v>72</v>
      </c>
      <c r="K23" s="26">
        <f>AVERAGE(H23:J23)</f>
        <v>72</v>
      </c>
      <c r="L23" s="26">
        <f>STDEV(H23:J23)</f>
        <v>0</v>
      </c>
      <c r="M23">
        <v>159.30000000000001</v>
      </c>
      <c r="N23">
        <v>159.6</v>
      </c>
      <c r="O23">
        <v>158.6</v>
      </c>
      <c r="P23" s="34">
        <f t="shared" ref="P23:P24" si="83">AVERAGE(M23:O23)</f>
        <v>159.16666666666666</v>
      </c>
      <c r="Q23">
        <v>152.6</v>
      </c>
      <c r="R23">
        <v>159.30000000000001</v>
      </c>
      <c r="S23">
        <v>155</v>
      </c>
      <c r="T23" s="34">
        <f t="shared" ref="T23:T24" si="84">AVERAGE(Q23:S23)</f>
        <v>155.63333333333333</v>
      </c>
      <c r="U23">
        <v>148.5</v>
      </c>
      <c r="V23">
        <v>155</v>
      </c>
      <c r="W23">
        <v>155.9</v>
      </c>
      <c r="X23" s="34">
        <f t="shared" ref="X23:X24" si="85">AVERAGE(U23:W23)</f>
        <v>153.13333333333333</v>
      </c>
      <c r="Y23" s="26">
        <f t="shared" ref="Y23:Y24" si="86">AVERAGE(M23:W23)</f>
        <v>156.23636363636362</v>
      </c>
      <c r="Z23" s="26">
        <f t="shared" ref="Z23:Z24" si="87">STDEV(M23:W23)</f>
        <v>3.4766028931656376</v>
      </c>
      <c r="AS23">
        <v>156.9</v>
      </c>
      <c r="AT23">
        <v>156.5</v>
      </c>
      <c r="AU23">
        <v>153</v>
      </c>
      <c r="AV23" s="33">
        <f t="shared" ref="AV23:AV24" si="88">AVERAGE(AS23:AU23)</f>
        <v>155.46666666666667</v>
      </c>
      <c r="AW23" s="33">
        <f t="shared" ref="AW23:AW24" si="89">(AV23-P23)/P23</f>
        <v>-2.3246073298429249E-2</v>
      </c>
      <c r="AX23">
        <v>164.1</v>
      </c>
      <c r="AY23">
        <v>160.80000000000001</v>
      </c>
      <c r="AZ23">
        <v>159.6</v>
      </c>
      <c r="BA23" s="33">
        <f t="shared" ref="BA23:BA24" si="90">AVERAGE(AX23:AZ23)</f>
        <v>161.5</v>
      </c>
      <c r="BB23" s="33">
        <f t="shared" ref="BB23:BB24" si="91">(BA23-T23)/T23</f>
        <v>3.7695437995288121E-2</v>
      </c>
      <c r="BC23">
        <v>161.5</v>
      </c>
      <c r="BD23">
        <v>154.6</v>
      </c>
      <c r="BE23">
        <v>149.4</v>
      </c>
      <c r="BF23" s="33">
        <f t="shared" ref="BF23:BF24" si="92">AVERAGE(BC23:BE23)</f>
        <v>155.16666666666666</v>
      </c>
      <c r="BG23" s="33">
        <f t="shared" ref="BG23:BG24" si="93">(BE23-X23)/X23</f>
        <v>-2.4379625598606795E-2</v>
      </c>
      <c r="BH23" s="26">
        <f t="shared" ref="BH23:BH24" si="94">AVERAGE(AS23:BE23)</f>
        <v>133.3370089254895</v>
      </c>
      <c r="BI23" s="26">
        <f t="shared" ref="BI23:BI24" si="95">STDEV(AS23:BE23)</f>
        <v>59.307477793151264</v>
      </c>
      <c r="BJ23" s="26" t="e">
        <f t="shared" ref="BJ23:BJ24" si="96" xml:space="preserve"> (BH23-AQ23)/AQ23</f>
        <v>#DIV/0!</v>
      </c>
      <c r="BK23">
        <v>154.4</v>
      </c>
      <c r="BL23">
        <v>160.1</v>
      </c>
      <c r="BM23">
        <v>156.5</v>
      </c>
      <c r="BN23" s="33">
        <f t="shared" ref="BN23:BN24" si="97">AVERAGE(BK23:BM23)</f>
        <v>157</v>
      </c>
      <c r="BO23" s="33">
        <f t="shared" ref="BO23:BO24" si="98">(BN23-P23)/P23</f>
        <v>-1.3612565445026118E-2</v>
      </c>
      <c r="BP23">
        <v>152.4</v>
      </c>
      <c r="BQ23">
        <v>162.80000000000001</v>
      </c>
      <c r="BR23">
        <v>154.30000000000001</v>
      </c>
      <c r="BS23" s="33">
        <f t="shared" ref="BS23:BS24" si="99">AVERAGE(BP23:BR23)</f>
        <v>156.50000000000003</v>
      </c>
      <c r="BT23" s="33">
        <f t="shared" ref="BT23:BT24" si="100">(BS23-T23)/T23</f>
        <v>5.5686442493041513E-3</v>
      </c>
      <c r="BU23">
        <v>155.4</v>
      </c>
      <c r="BV23">
        <v>159.80000000000001</v>
      </c>
      <c r="BW23">
        <v>158.69999999999999</v>
      </c>
      <c r="BX23" s="33">
        <f t="shared" ref="BX23:BX24" si="101">AVERAGE(BU23:BW23)</f>
        <v>157.96666666666667</v>
      </c>
      <c r="BY23" s="33">
        <f t="shared" ref="BY23:BY24" si="102">(BW23-X23)/X23</f>
        <v>3.6351763169351306E-2</v>
      </c>
      <c r="BZ23" s="26">
        <f t="shared" ref="BZ23:BZ24" si="103">AVERAGE(BK23:BW23)</f>
        <v>132.91476585221571</v>
      </c>
      <c r="CA23" s="26">
        <f t="shared" ref="CA23:CA24" si="104">STDEV(BK23:BW23)</f>
        <v>59.056114174127146</v>
      </c>
      <c r="CB23" s="26">
        <f t="shared" ref="CB23:CB24" si="105" xml:space="preserve"> (BZ23-BI23)/BI23</f>
        <v>1.2411131074531128</v>
      </c>
      <c r="CC23">
        <v>164</v>
      </c>
      <c r="CD23">
        <v>170.8</v>
      </c>
      <c r="CE23">
        <v>168.4</v>
      </c>
      <c r="CF23" s="33">
        <f t="shared" ref="CF23:CF24" si="106">AVERAGE(CC23:CE23)</f>
        <v>167.73333333333335</v>
      </c>
      <c r="CG23" s="33">
        <f t="shared" ref="CG23:CG24" si="107">(CF23-$P23)/$P23</f>
        <v>5.3821989528795973E-2</v>
      </c>
      <c r="CH23">
        <v>166.2</v>
      </c>
      <c r="CI23">
        <v>168.9</v>
      </c>
      <c r="CJ23">
        <v>165</v>
      </c>
      <c r="CK23" s="33">
        <f t="shared" ref="CK23:CK24" si="108">AVERAGE(CH23:CJ23)</f>
        <v>166.70000000000002</v>
      </c>
      <c r="CL23" s="33">
        <f t="shared" ref="CL23:CL24" si="109">(CK23-$T23)/$T23</f>
        <v>7.1107303491111745E-2</v>
      </c>
      <c r="CM23">
        <v>163.6</v>
      </c>
      <c r="CN23">
        <v>164.9</v>
      </c>
      <c r="CO23">
        <v>160.69999999999999</v>
      </c>
      <c r="CP23" s="33">
        <f t="shared" ref="CP23:CP24" si="110">AVERAGE(CM23:CO23)</f>
        <v>163.06666666666666</v>
      </c>
      <c r="CQ23" s="33">
        <f t="shared" ref="CQ23:CQ24" si="111">(CO23-$X23)/$X23</f>
        <v>4.9412276882890703E-2</v>
      </c>
      <c r="CR23" s="26">
        <f t="shared" ref="CR23:CR24" si="112">AVERAGE(CC23:CO23)</f>
        <v>140.54294327895025</v>
      </c>
      <c r="CS23" s="26">
        <f t="shared" ref="CS23:CS24" si="113">STDEV(CC23:CO23)</f>
        <v>62.400943697814185</v>
      </c>
      <c r="CT23" s="26">
        <f t="shared" ref="CT23:CT24" si="114" xml:space="preserve"> (CR23-CA23)/CA23</f>
        <v>1.3798203665171556</v>
      </c>
      <c r="CU23">
        <v>170.2</v>
      </c>
      <c r="CV23">
        <v>172.6</v>
      </c>
      <c r="CW23">
        <v>168.7</v>
      </c>
      <c r="CX23" s="33">
        <f t="shared" ref="CX23:CX24" si="115">AVERAGE(CU23:CW23)</f>
        <v>170.49999999999997</v>
      </c>
      <c r="CY23" s="33">
        <f t="shared" ref="CY23:CY24" si="116">(CX23-$P23)/$P23</f>
        <v>7.1204188481675285E-2</v>
      </c>
      <c r="CZ23">
        <v>170</v>
      </c>
      <c r="DA23">
        <v>173.2</v>
      </c>
      <c r="DB23">
        <v>172</v>
      </c>
      <c r="DC23" s="33">
        <f t="shared" ref="DC23:DC24" si="117">AVERAGE(CZ23:DB23)</f>
        <v>171.73333333333335</v>
      </c>
      <c r="DD23" s="33">
        <f t="shared" ref="DD23:DD24" si="118">(DC23-$T23)/$T23</f>
        <v>0.10344827586206912</v>
      </c>
      <c r="DE23">
        <v>172</v>
      </c>
      <c r="DF23">
        <v>166.4</v>
      </c>
      <c r="DG23">
        <v>165.4</v>
      </c>
      <c r="DH23" s="33">
        <f t="shared" ref="DH23:DH24" si="119">AVERAGE(DE23:DG23)</f>
        <v>167.93333333333331</v>
      </c>
      <c r="DI23" s="33">
        <f t="shared" ref="DI23:DI24" si="120">(DG23-$X23)/$X23</f>
        <v>8.0104484109708413E-2</v>
      </c>
      <c r="DJ23" s="26">
        <f t="shared" ref="DJ23:DJ24" si="121">AVERAGE(CU23:DG23)</f>
        <v>144.06984506135979</v>
      </c>
      <c r="DK23" s="26">
        <f t="shared" ref="DK23:DK24" si="122">STDEV(CU23:DG23)</f>
        <v>63.942611132499927</v>
      </c>
      <c r="DL23" s="26">
        <f t="shared" ref="DL23:DL24" si="123" xml:space="preserve"> (DJ23-CS23)/CS23</f>
        <v>1.308776703106276</v>
      </c>
      <c r="DM23" t="s">
        <v>95</v>
      </c>
    </row>
    <row r="24" spans="1:117" ht="16" x14ac:dyDescent="0.2">
      <c r="H24" t="s">
        <v>92</v>
      </c>
      <c r="M24">
        <v>0.22800000000000001</v>
      </c>
      <c r="N24">
        <v>0.192</v>
      </c>
      <c r="O24">
        <v>0.159</v>
      </c>
      <c r="P24" s="34">
        <f t="shared" si="83"/>
        <v>0.19300000000000003</v>
      </c>
      <c r="Q24">
        <v>0.17799999999999999</v>
      </c>
      <c r="R24">
        <v>0.11799999999999999</v>
      </c>
      <c r="S24">
        <v>0.159</v>
      </c>
      <c r="T24" s="34">
        <f t="shared" si="84"/>
        <v>0.15166666666666664</v>
      </c>
      <c r="U24">
        <v>0.20399999999999999</v>
      </c>
      <c r="V24">
        <v>0.127</v>
      </c>
      <c r="W24">
        <v>0.20799999999999999</v>
      </c>
      <c r="X24" s="34">
        <f t="shared" si="85"/>
        <v>0.17966666666666664</v>
      </c>
      <c r="Y24" s="26">
        <f t="shared" si="86"/>
        <v>0.17433333333333334</v>
      </c>
      <c r="Z24" s="26">
        <f t="shared" si="87"/>
        <v>3.4591264150874143E-2</v>
      </c>
      <c r="AS24">
        <v>0.154</v>
      </c>
      <c r="AT24">
        <v>0.14799999999999999</v>
      </c>
      <c r="AU24">
        <v>0.16700000000000001</v>
      </c>
      <c r="AV24" s="33">
        <f t="shared" si="88"/>
        <v>0.15633333333333332</v>
      </c>
      <c r="AW24" s="33">
        <f t="shared" si="89"/>
        <v>-0.18998272884283265</v>
      </c>
      <c r="AX24">
        <v>0.17599999999999999</v>
      </c>
      <c r="AY24">
        <v>0.17199999999999999</v>
      </c>
      <c r="AZ24">
        <v>0.19400000000000001</v>
      </c>
      <c r="BA24" s="33">
        <f t="shared" si="90"/>
        <v>0.18066666666666667</v>
      </c>
      <c r="BB24" s="33">
        <f t="shared" si="91"/>
        <v>0.19120879120879142</v>
      </c>
      <c r="BC24">
        <v>0.17599999999999999</v>
      </c>
      <c r="BD24">
        <v>0.17599999999999999</v>
      </c>
      <c r="BE24">
        <v>0.20899999999999999</v>
      </c>
      <c r="BF24" s="33">
        <f t="shared" si="92"/>
        <v>0.18699999999999997</v>
      </c>
      <c r="BG24" s="33">
        <f t="shared" si="93"/>
        <v>0.16326530612244911</v>
      </c>
      <c r="BH24" s="26">
        <f t="shared" si="94"/>
        <v>0.14694046633584296</v>
      </c>
      <c r="BI24" s="26">
        <f t="shared" si="95"/>
        <v>0.10262524309297928</v>
      </c>
      <c r="BJ24" s="26" t="e">
        <f t="shared" si="96"/>
        <v>#DIV/0!</v>
      </c>
      <c r="BK24">
        <v>0.22700000000000001</v>
      </c>
      <c r="BL24">
        <v>0.217</v>
      </c>
      <c r="BM24">
        <v>0.16400000000000001</v>
      </c>
      <c r="BN24" s="33">
        <f t="shared" si="97"/>
        <v>0.20266666666666666</v>
      </c>
      <c r="BO24" s="33">
        <f t="shared" si="98"/>
        <v>5.008635578583745E-2</v>
      </c>
      <c r="BP24">
        <v>0.2</v>
      </c>
      <c r="BQ24">
        <v>0.17</v>
      </c>
      <c r="BR24">
        <v>0.19700000000000001</v>
      </c>
      <c r="BS24" s="33">
        <f t="shared" si="99"/>
        <v>0.18899999999999997</v>
      </c>
      <c r="BT24" s="33">
        <f t="shared" si="100"/>
        <v>0.24615384615384617</v>
      </c>
      <c r="BU24">
        <v>0.17199999999999999</v>
      </c>
      <c r="BV24">
        <v>0.22</v>
      </c>
      <c r="BW24">
        <v>0.13600000000000001</v>
      </c>
      <c r="BX24" s="33">
        <f t="shared" si="101"/>
        <v>0.17600000000000002</v>
      </c>
      <c r="BY24" s="33">
        <f t="shared" si="102"/>
        <v>-0.24304267161410004</v>
      </c>
      <c r="BZ24" s="26">
        <f t="shared" si="103"/>
        <v>0.18391591296971926</v>
      </c>
      <c r="CA24" s="26">
        <f t="shared" si="104"/>
        <v>4.9893484231164117E-2</v>
      </c>
      <c r="CB24" s="26">
        <f t="shared" si="105"/>
        <v>0.79211183746566127</v>
      </c>
      <c r="CC24">
        <v>0.153</v>
      </c>
      <c r="CD24">
        <v>9.7000000000000003E-2</v>
      </c>
      <c r="CE24">
        <v>0.123</v>
      </c>
      <c r="CF24" s="33">
        <f t="shared" si="106"/>
        <v>0.12433333333333334</v>
      </c>
      <c r="CG24" s="33">
        <f t="shared" si="107"/>
        <v>-0.3557858376511227</v>
      </c>
      <c r="CH24">
        <v>0.17899999999999999</v>
      </c>
      <c r="CI24">
        <v>0.12</v>
      </c>
      <c r="CJ24">
        <v>0.22600000000000001</v>
      </c>
      <c r="CK24" s="33">
        <f t="shared" si="108"/>
        <v>0.17500000000000002</v>
      </c>
      <c r="CL24" s="33">
        <f t="shared" si="109"/>
        <v>0.15384615384615413</v>
      </c>
      <c r="CM24">
        <v>0.17299999999999999</v>
      </c>
      <c r="CN24">
        <v>0.13100000000000001</v>
      </c>
      <c r="CO24">
        <v>0.18099999999999999</v>
      </c>
      <c r="CP24" s="33">
        <f t="shared" si="110"/>
        <v>0.16166666666666665</v>
      </c>
      <c r="CQ24" s="33">
        <f t="shared" si="111"/>
        <v>7.4211502782932457E-3</v>
      </c>
      <c r="CR24" s="26">
        <f t="shared" si="112"/>
        <v>0.113876434579105</v>
      </c>
      <c r="CS24" s="26">
        <f t="shared" si="113"/>
        <v>0.14522081706901388</v>
      </c>
      <c r="CT24" s="26">
        <f t="shared" si="114"/>
        <v>1.2823909040206156</v>
      </c>
      <c r="CU24">
        <v>0.157</v>
      </c>
      <c r="CV24">
        <v>0.13800000000000001</v>
      </c>
      <c r="CW24">
        <v>0.154</v>
      </c>
      <c r="CX24" s="33">
        <f t="shared" si="115"/>
        <v>0.1496666666666667</v>
      </c>
      <c r="CY24" s="33">
        <f t="shared" si="116"/>
        <v>-0.2245250431778929</v>
      </c>
      <c r="CZ24">
        <v>8.5000000000000006E-2</v>
      </c>
      <c r="DA24">
        <v>0.96</v>
      </c>
      <c r="DB24">
        <v>7.0999999999999994E-2</v>
      </c>
      <c r="DC24" s="33">
        <f t="shared" si="117"/>
        <v>0.37199999999999994</v>
      </c>
      <c r="DD24" s="33">
        <f t="shared" si="118"/>
        <v>1.4527472527472527</v>
      </c>
      <c r="DE24">
        <v>0.161</v>
      </c>
      <c r="DF24">
        <v>0.154</v>
      </c>
      <c r="DG24">
        <v>0.16900000000000001</v>
      </c>
      <c r="DH24" s="33">
        <f t="shared" si="119"/>
        <v>0.16133333333333333</v>
      </c>
      <c r="DI24" s="33">
        <f t="shared" si="120"/>
        <v>-5.936920222634489E-2</v>
      </c>
      <c r="DJ24" s="26">
        <f t="shared" si="121"/>
        <v>0.29222222124892511</v>
      </c>
      <c r="DK24" s="26">
        <f t="shared" si="122"/>
        <v>0.4369423532532935</v>
      </c>
      <c r="DL24" s="26">
        <f t="shared" si="123"/>
        <v>1.0122612387592556</v>
      </c>
    </row>
    <row r="25" spans="1:117" ht="16" x14ac:dyDescent="0.2">
      <c r="H25">
        <v>-27.89</v>
      </c>
      <c r="I25">
        <v>-26.69</v>
      </c>
      <c r="J25">
        <v>-28.34</v>
      </c>
      <c r="K25" s="26">
        <f>AVERAGE(H25:J25)</f>
        <v>-27.64</v>
      </c>
      <c r="L25" s="26">
        <f>STDEV(H25:J25)</f>
        <v>0.85293610546159837</v>
      </c>
      <c r="P25" s="34"/>
      <c r="T25" s="34"/>
      <c r="X25" s="34"/>
      <c r="Y25" s="26"/>
      <c r="Z25" s="26"/>
      <c r="AV25" s="33"/>
      <c r="AW25" s="33"/>
      <c r="BA25" s="33"/>
      <c r="BB25" s="33"/>
      <c r="BF25" s="33"/>
      <c r="BG25" s="33"/>
      <c r="BH25" s="26"/>
      <c r="BI25" s="26"/>
      <c r="BJ25" s="26"/>
      <c r="BN25" s="33"/>
      <c r="BO25" s="33"/>
      <c r="BS25" s="33"/>
      <c r="BT25" s="33"/>
      <c r="BX25" s="33"/>
      <c r="BY25" s="33"/>
      <c r="BZ25" s="26"/>
      <c r="CA25" s="26"/>
      <c r="CB25" s="26"/>
      <c r="CF25" s="33"/>
      <c r="CG25" s="33"/>
      <c r="CK25" s="33"/>
      <c r="CL25" s="33"/>
      <c r="CP25" s="33"/>
      <c r="CQ25" s="33"/>
      <c r="CR25" s="26"/>
      <c r="CS25" s="26"/>
      <c r="CT25" s="26"/>
      <c r="CX25" s="33"/>
      <c r="CY25" s="33"/>
      <c r="DC25" s="33"/>
      <c r="DD25" s="33"/>
      <c r="DH25" s="33"/>
      <c r="DI25" s="33"/>
      <c r="DJ25" s="26"/>
      <c r="DK25" s="26"/>
      <c r="DL25" s="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36"/>
  <sheetViews>
    <sheetView workbookViewId="0"/>
  </sheetViews>
  <sheetFormatPr baseColWidth="10" defaultColWidth="14.5" defaultRowHeight="15.75" customHeight="1" x14ac:dyDescent="0.15"/>
  <sheetData>
    <row r="1" spans="1:6" ht="15.75" customHeight="1" x14ac:dyDescent="0.15">
      <c r="A1" s="3">
        <v>0.2</v>
      </c>
    </row>
    <row r="2" spans="1:6" ht="15.75" customHeight="1" x14ac:dyDescent="0.15"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</row>
    <row r="3" spans="1:6" ht="15.75" customHeight="1" x14ac:dyDescent="0.15">
      <c r="A3" s="2" t="s">
        <v>14</v>
      </c>
      <c r="B3" s="2">
        <v>59.6</v>
      </c>
      <c r="C3" s="2">
        <v>56.8</v>
      </c>
      <c r="D3" s="2">
        <v>57.4</v>
      </c>
      <c r="E3" s="2">
        <v>57.5</v>
      </c>
      <c r="F3" s="2">
        <v>68.099999999999994</v>
      </c>
    </row>
    <row r="4" spans="1:6" ht="15.75" customHeight="1" x14ac:dyDescent="0.15">
      <c r="A4" s="2" t="s">
        <v>15</v>
      </c>
      <c r="C4">
        <f>(C3-B3)/B3*100</f>
        <v>-4.697986577181215</v>
      </c>
      <c r="D4">
        <f>(D3-B3)/B3*100</f>
        <v>-3.6912751677852391</v>
      </c>
      <c r="E4">
        <f>(E3-B3)/B3*100</f>
        <v>-3.5234899328859086</v>
      </c>
      <c r="F4">
        <f>(F3-B3)/B3*100</f>
        <v>14.26174496644294</v>
      </c>
    </row>
    <row r="5" spans="1:6" ht="15.75" customHeight="1" x14ac:dyDescent="0.15">
      <c r="A5" s="2" t="s">
        <v>16</v>
      </c>
      <c r="B5" s="2">
        <v>104.8</v>
      </c>
      <c r="C5" s="2">
        <v>101.3</v>
      </c>
      <c r="D5" s="2">
        <v>93.7</v>
      </c>
      <c r="E5" s="2">
        <v>89.8</v>
      </c>
      <c r="F5" s="2">
        <v>85.9</v>
      </c>
    </row>
    <row r="6" spans="1:6" ht="15.75" customHeight="1" x14ac:dyDescent="0.15">
      <c r="A6" s="2" t="s">
        <v>17</v>
      </c>
      <c r="B6" s="2"/>
      <c r="C6" s="2">
        <f>(C5-B5)/B5*100</f>
        <v>-3.3396946564885495</v>
      </c>
      <c r="D6">
        <f>(D5-B5)/B5*100</f>
        <v>-10.59160305343511</v>
      </c>
      <c r="E6" s="2">
        <f>(E5-B5)/B5*100</f>
        <v>-14.312977099236642</v>
      </c>
      <c r="F6">
        <f>(F5-B5)/B5*100</f>
        <v>-18.034351145038162</v>
      </c>
    </row>
    <row r="7" spans="1:6" ht="15.75" customHeight="1" x14ac:dyDescent="0.15">
      <c r="A7" s="2" t="s">
        <v>18</v>
      </c>
      <c r="B7" s="2">
        <v>36.200000000000003</v>
      </c>
      <c r="C7" s="2">
        <v>38.4</v>
      </c>
      <c r="D7" s="2">
        <v>34.200000000000003</v>
      </c>
      <c r="E7" s="2">
        <v>36.6</v>
      </c>
      <c r="F7" s="2">
        <v>48.7</v>
      </c>
    </row>
    <row r="8" spans="1:6" ht="15.75" customHeight="1" x14ac:dyDescent="0.15">
      <c r="A8" s="2" t="s">
        <v>19</v>
      </c>
      <c r="C8">
        <f>(C7-B7)/B7*100</f>
        <v>6.0773480662983301</v>
      </c>
      <c r="D8">
        <f>(D7-B7)/B7*100</f>
        <v>-5.5248618784530388</v>
      </c>
      <c r="E8">
        <f>(E7-B7)/B7*100</f>
        <v>1.1049723756906038</v>
      </c>
      <c r="F8" s="6">
        <f>(F7-B7)/B7*100</f>
        <v>34.530386740331487</v>
      </c>
    </row>
    <row r="10" spans="1:6" ht="15.75" customHeight="1" x14ac:dyDescent="0.15">
      <c r="A10" s="2" t="s">
        <v>39</v>
      </c>
      <c r="B10" s="2">
        <v>55</v>
      </c>
      <c r="C10" s="2">
        <v>56.3</v>
      </c>
      <c r="D10" s="2">
        <v>57.7</v>
      </c>
      <c r="E10" s="2">
        <v>58.3</v>
      </c>
      <c r="F10" s="2">
        <v>64.2</v>
      </c>
    </row>
    <row r="11" spans="1:6" ht="15.75" customHeight="1" x14ac:dyDescent="0.15">
      <c r="A11" s="2" t="s">
        <v>40</v>
      </c>
      <c r="C11">
        <f>(C10-B10)/B10*100</f>
        <v>2.3636363636363584</v>
      </c>
      <c r="D11">
        <f>(D10-B10)/B10*100</f>
        <v>4.9090909090909145</v>
      </c>
      <c r="E11">
        <f>(E10-B10)/B10*100</f>
        <v>5.9999999999999947</v>
      </c>
      <c r="F11">
        <f>(F10-B10)/B10*100</f>
        <v>16.727272727272734</v>
      </c>
    </row>
    <row r="12" spans="1:6" ht="15.75" customHeight="1" x14ac:dyDescent="0.15">
      <c r="A12" s="2" t="s">
        <v>42</v>
      </c>
      <c r="B12" s="2">
        <v>86.2</v>
      </c>
      <c r="C12" s="2">
        <v>65.8</v>
      </c>
      <c r="D12" s="2">
        <v>67.3</v>
      </c>
      <c r="E12" s="2">
        <v>67.099999999999994</v>
      </c>
      <c r="F12" s="2">
        <v>78.099999999999994</v>
      </c>
    </row>
    <row r="13" spans="1:6" ht="15.75" customHeight="1" x14ac:dyDescent="0.15">
      <c r="A13" s="2" t="s">
        <v>40</v>
      </c>
      <c r="B13" s="2"/>
      <c r="C13" s="13">
        <f>(C12-B12)/B12*100</f>
        <v>-23.665893271461723</v>
      </c>
      <c r="D13" s="6">
        <f>(D12-B12)/B12*100</f>
        <v>-21.925754060324831</v>
      </c>
      <c r="E13" s="13">
        <f>(E12-B12)/B12*100</f>
        <v>-22.157772621809755</v>
      </c>
      <c r="F13">
        <f>(F12-B12)/B12*100</f>
        <v>-9.3967517401392211</v>
      </c>
    </row>
    <row r="14" spans="1:6" ht="15.75" customHeight="1" x14ac:dyDescent="0.15">
      <c r="A14" s="2" t="s">
        <v>43</v>
      </c>
      <c r="B14" s="2">
        <v>26.6</v>
      </c>
      <c r="C14" s="2">
        <v>37.1</v>
      </c>
      <c r="D14" s="2">
        <v>35.200000000000003</v>
      </c>
      <c r="E14" s="2">
        <v>39.700000000000003</v>
      </c>
      <c r="F14" s="2">
        <v>45.2</v>
      </c>
    </row>
    <row r="15" spans="1:6" ht="15.75" customHeight="1" x14ac:dyDescent="0.15">
      <c r="A15" s="2" t="s">
        <v>40</v>
      </c>
      <c r="C15" s="6">
        <f>(C14-B14)/B14*100</f>
        <v>39.473684210526315</v>
      </c>
      <c r="D15" s="6">
        <f>(D14-B14)/B14*100</f>
        <v>32.330827067669176</v>
      </c>
      <c r="E15" s="6">
        <f>(E14-B14)/B14*100</f>
        <v>49.248120300751879</v>
      </c>
      <c r="F15" s="6">
        <f>(F14-B14)/B14*100</f>
        <v>69.924812030075188</v>
      </c>
    </row>
    <row r="17" spans="1:6" ht="15.75" customHeight="1" x14ac:dyDescent="0.15">
      <c r="A17" s="2" t="s">
        <v>44</v>
      </c>
      <c r="B17" s="2">
        <v>46.2</v>
      </c>
      <c r="C17" s="2">
        <v>50.1</v>
      </c>
      <c r="D17" s="2">
        <v>50.7</v>
      </c>
      <c r="E17" s="2">
        <v>53.7</v>
      </c>
      <c r="F17" s="2">
        <v>60.2</v>
      </c>
    </row>
    <row r="18" spans="1:6" ht="15.75" customHeight="1" x14ac:dyDescent="0.15">
      <c r="A18" s="2" t="s">
        <v>15</v>
      </c>
      <c r="C18">
        <f>(C17-B17)/B17*100</f>
        <v>8.4415584415584366</v>
      </c>
      <c r="D18">
        <f>(D17-B17)/B17*100</f>
        <v>9.7402597402597397</v>
      </c>
      <c r="E18">
        <f>(E17-B17)/B17*100</f>
        <v>16.233766233766232</v>
      </c>
      <c r="F18" s="6">
        <f>(F17-B17)/B17*100</f>
        <v>30.303030303030305</v>
      </c>
    </row>
    <row r="19" spans="1:6" ht="15.75" customHeight="1" x14ac:dyDescent="0.15">
      <c r="A19" s="2" t="s">
        <v>45</v>
      </c>
      <c r="B19" s="2">
        <v>57.4</v>
      </c>
      <c r="C19" s="2">
        <v>60.6</v>
      </c>
      <c r="D19" s="2">
        <v>63.6</v>
      </c>
      <c r="E19" s="2">
        <v>65.400000000000006</v>
      </c>
      <c r="F19" s="2">
        <v>74.400000000000006</v>
      </c>
    </row>
    <row r="20" spans="1:6" ht="15.75" customHeight="1" x14ac:dyDescent="0.15">
      <c r="A20" s="2" t="s">
        <v>17</v>
      </c>
      <c r="B20" s="2"/>
      <c r="C20" s="2">
        <f>(C19-B19)/B19*100</f>
        <v>5.5749128919860675</v>
      </c>
      <c r="D20">
        <f>(D19-B19)/B19*100</f>
        <v>10.801393728223003</v>
      </c>
      <c r="E20" s="2">
        <f>(E19-B19)/B19*100</f>
        <v>13.93728222996517</v>
      </c>
      <c r="F20" s="6">
        <f>(F19-B19)/B19*100</f>
        <v>29.61672473867597</v>
      </c>
    </row>
    <row r="21" spans="1:6" ht="15.75" customHeight="1" x14ac:dyDescent="0.15">
      <c r="A21" s="2" t="s">
        <v>46</v>
      </c>
      <c r="B21" s="2">
        <v>33.200000000000003</v>
      </c>
      <c r="C21" s="2">
        <v>36.4</v>
      </c>
      <c r="D21" s="2">
        <v>34.700000000000003</v>
      </c>
      <c r="E21" s="2">
        <v>38.200000000000003</v>
      </c>
      <c r="F21" s="2">
        <v>45.7</v>
      </c>
    </row>
    <row r="22" spans="1:6" ht="15.75" customHeight="1" x14ac:dyDescent="0.15">
      <c r="A22" s="2" t="s">
        <v>19</v>
      </c>
      <c r="C22">
        <f>(C21-B21)/B21*100</f>
        <v>9.6385542168674565</v>
      </c>
      <c r="D22">
        <f>(D21-B21)/B21*100</f>
        <v>4.5180722891566258</v>
      </c>
      <c r="E22">
        <f>(E21-B21)/B21*100</f>
        <v>15.060240963855421</v>
      </c>
      <c r="F22" s="6">
        <f>(F21-B21)/B21*100</f>
        <v>37.650602409638552</v>
      </c>
    </row>
    <row r="24" spans="1:6" ht="15.75" customHeight="1" x14ac:dyDescent="0.15">
      <c r="A24" s="2" t="s">
        <v>47</v>
      </c>
      <c r="B24" s="2">
        <v>56.7</v>
      </c>
      <c r="C24" s="2">
        <v>56.8</v>
      </c>
      <c r="D24" s="2">
        <v>59</v>
      </c>
      <c r="E24" s="2">
        <v>60.2</v>
      </c>
      <c r="F24" s="2">
        <v>66.400000000000006</v>
      </c>
    </row>
    <row r="25" spans="1:6" ht="15.75" customHeight="1" x14ac:dyDescent="0.15">
      <c r="A25" s="2" t="s">
        <v>15</v>
      </c>
      <c r="C25">
        <f>(C24-B24)/B24*100</f>
        <v>0.17636684303349967</v>
      </c>
      <c r="D25">
        <f>(D24-B24)/B24*100</f>
        <v>4.0564373897707178</v>
      </c>
      <c r="E25">
        <f>(E24-B24)/B24*100</f>
        <v>6.1728395061728394</v>
      </c>
      <c r="F25">
        <f>(F24-B24)/B24*100</f>
        <v>17.107583774250447</v>
      </c>
    </row>
    <row r="26" spans="1:6" ht="15.75" customHeight="1" x14ac:dyDescent="0.15">
      <c r="A26" s="2" t="s">
        <v>48</v>
      </c>
      <c r="B26" s="2">
        <v>63.3</v>
      </c>
      <c r="C26" s="2">
        <v>63.5</v>
      </c>
      <c r="D26" s="2">
        <v>65.099999999999994</v>
      </c>
      <c r="E26" s="2">
        <v>67.5</v>
      </c>
      <c r="F26" s="2">
        <v>75.3</v>
      </c>
    </row>
    <row r="27" spans="1:6" ht="15.75" customHeight="1" x14ac:dyDescent="0.15">
      <c r="A27" s="2" t="s">
        <v>17</v>
      </c>
      <c r="B27" s="2"/>
      <c r="C27" s="2">
        <f>(C26-B26)/B26*100</f>
        <v>0.31595576619273752</v>
      </c>
      <c r="D27">
        <f>(D26-B26)/B26*100</f>
        <v>2.8436018957345928</v>
      </c>
      <c r="E27" s="2">
        <f>(E26-B26)/B26*100</f>
        <v>6.6350710900473979</v>
      </c>
      <c r="F27">
        <f>(F26-B26)/B26*100</f>
        <v>18.957345971563981</v>
      </c>
    </row>
    <row r="28" spans="1:6" ht="15.75" customHeight="1" x14ac:dyDescent="0.15">
      <c r="A28" s="2" t="s">
        <v>49</v>
      </c>
      <c r="B28" s="2" t="s">
        <v>50</v>
      </c>
    </row>
    <row r="29" spans="1:6" ht="15.75" customHeight="1" x14ac:dyDescent="0.15">
      <c r="A29" s="2" t="s">
        <v>19</v>
      </c>
    </row>
    <row r="31" spans="1:6" ht="15.75" customHeight="1" x14ac:dyDescent="0.15">
      <c r="A31" s="2" t="s">
        <v>51</v>
      </c>
      <c r="B31" s="2">
        <v>40.299999999999997</v>
      </c>
      <c r="C31" s="2">
        <v>43.5</v>
      </c>
      <c r="D31" s="2">
        <v>47</v>
      </c>
      <c r="E31" s="2">
        <v>82.8</v>
      </c>
      <c r="F31" s="2">
        <v>77.5</v>
      </c>
    </row>
    <row r="32" spans="1:6" ht="15.75" customHeight="1" x14ac:dyDescent="0.15">
      <c r="A32" s="2" t="s">
        <v>19</v>
      </c>
      <c r="C32">
        <f>(C31-B31)/B31*100</f>
        <v>7.940446650124076</v>
      </c>
      <c r="D32">
        <f>(D31-B31)/B31*100</f>
        <v>16.625310173697276</v>
      </c>
      <c r="E32" s="6">
        <f>(E31-B31)/B31*100</f>
        <v>105.4590570719603</v>
      </c>
      <c r="F32" s="6">
        <f>(F31-B31)/B31*100</f>
        <v>92.307692307692321</v>
      </c>
    </row>
    <row r="33" spans="1:6" ht="15.75" customHeight="1" x14ac:dyDescent="0.15">
      <c r="A33" s="2" t="s">
        <v>52</v>
      </c>
      <c r="B33" s="2">
        <v>54.5</v>
      </c>
      <c r="C33" s="2">
        <v>57.2</v>
      </c>
      <c r="D33" s="2">
        <v>117.7</v>
      </c>
      <c r="E33" s="2">
        <v>106.4</v>
      </c>
      <c r="F33" s="2">
        <v>96.45</v>
      </c>
    </row>
    <row r="34" spans="1:6" ht="15.75" customHeight="1" x14ac:dyDescent="0.15">
      <c r="A34" s="2" t="s">
        <v>40</v>
      </c>
      <c r="B34" s="2"/>
      <c r="C34" s="2">
        <f>(C33-B33)/B33*100</f>
        <v>4.9541284403669774</v>
      </c>
      <c r="D34" s="6">
        <f>(D33-B33)/B33*100</f>
        <v>115.96330275229359</v>
      </c>
      <c r="E34" s="13">
        <f>(E33-B33)/B33*100</f>
        <v>95.229357798165154</v>
      </c>
      <c r="F34" s="6">
        <f>(F33-B33)/B33*100</f>
        <v>76.972477064220186</v>
      </c>
    </row>
    <row r="35" spans="1:6" ht="15.75" customHeight="1" x14ac:dyDescent="0.15">
      <c r="A35" s="15">
        <v>43748</v>
      </c>
      <c r="B35" s="2">
        <v>24.5</v>
      </c>
      <c r="C35" s="2">
        <v>25.2</v>
      </c>
      <c r="D35" s="2">
        <v>29.8</v>
      </c>
      <c r="E35" s="2" t="s">
        <v>50</v>
      </c>
    </row>
    <row r="36" spans="1:6" ht="15.75" customHeight="1" x14ac:dyDescent="0.15">
      <c r="A36" s="2" t="s">
        <v>40</v>
      </c>
      <c r="C36">
        <f>(C35-B35)/B35*100</f>
        <v>2.8571428571428541</v>
      </c>
      <c r="D36" s="6">
        <f>(D35-B35)/B35*100</f>
        <v>21.632653061224495</v>
      </c>
      <c r="E36" s="6"/>
      <c r="F36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7"/>
  <sheetViews>
    <sheetView workbookViewId="0">
      <selection activeCell="F4" sqref="F4"/>
    </sheetView>
  </sheetViews>
  <sheetFormatPr baseColWidth="10" defaultColWidth="14.5" defaultRowHeight="15.75" customHeight="1" x14ac:dyDescent="0.15"/>
  <sheetData>
    <row r="1" spans="1:4" ht="15.75" customHeight="1" x14ac:dyDescent="0.15">
      <c r="A1" s="2" t="s">
        <v>0</v>
      </c>
      <c r="B1" s="2" t="s">
        <v>1</v>
      </c>
      <c r="C1" s="2" t="s">
        <v>2</v>
      </c>
      <c r="D1" s="2" t="s">
        <v>3</v>
      </c>
    </row>
    <row r="2" spans="1:4" ht="15.75" customHeight="1" x14ac:dyDescent="0.15">
      <c r="A2" s="2">
        <v>1</v>
      </c>
      <c r="B2">
        <f t="shared" ref="B2:B7" si="0">A2/5*4.68</f>
        <v>0.93599999999999994</v>
      </c>
      <c r="C2" s="2">
        <v>9</v>
      </c>
      <c r="D2" s="2">
        <v>371</v>
      </c>
    </row>
    <row r="3" spans="1:4" ht="15.75" customHeight="1" x14ac:dyDescent="0.15">
      <c r="A3" s="2">
        <v>3</v>
      </c>
      <c r="B3">
        <f t="shared" si="0"/>
        <v>2.8079999999999998</v>
      </c>
      <c r="C3" s="2">
        <v>27</v>
      </c>
      <c r="D3" s="2">
        <v>1114</v>
      </c>
    </row>
    <row r="4" spans="1:4" ht="15.75" customHeight="1" x14ac:dyDescent="0.15">
      <c r="A4" s="2">
        <v>5</v>
      </c>
      <c r="B4">
        <f t="shared" si="0"/>
        <v>4.68</v>
      </c>
      <c r="C4" s="2">
        <v>45</v>
      </c>
      <c r="D4" s="2">
        <v>1856</v>
      </c>
    </row>
    <row r="5" spans="1:4" ht="15.75" customHeight="1" x14ac:dyDescent="0.15">
      <c r="A5" s="2">
        <v>7</v>
      </c>
      <c r="B5">
        <f t="shared" si="0"/>
        <v>6.5519999999999996</v>
      </c>
      <c r="C5" s="2">
        <v>63</v>
      </c>
      <c r="D5" s="2">
        <v>2599</v>
      </c>
    </row>
    <row r="6" spans="1:4" ht="15.75" customHeight="1" x14ac:dyDescent="0.15">
      <c r="A6" s="2">
        <v>10</v>
      </c>
      <c r="B6">
        <f t="shared" si="0"/>
        <v>9.36</v>
      </c>
      <c r="C6" s="2">
        <v>90</v>
      </c>
      <c r="D6" s="2">
        <v>3712</v>
      </c>
    </row>
    <row r="7" spans="1:4" ht="15.75" customHeight="1" x14ac:dyDescent="0.15">
      <c r="A7" s="2">
        <v>12</v>
      </c>
      <c r="B7">
        <f t="shared" si="0"/>
        <v>11.231999999999999</v>
      </c>
      <c r="C7" s="2">
        <v>108</v>
      </c>
      <c r="D7" s="2">
        <v>4455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8"/>
  <sheetViews>
    <sheetView workbookViewId="0"/>
  </sheetViews>
  <sheetFormatPr baseColWidth="10" defaultColWidth="14.5" defaultRowHeight="15.75" customHeight="1" x14ac:dyDescent="0.15"/>
  <cols>
    <col min="2" max="2" width="26.1640625" customWidth="1"/>
  </cols>
  <sheetData>
    <row r="1" spans="1:2" ht="15.75" customHeight="1" x14ac:dyDescent="0.15">
      <c r="A1" s="1"/>
      <c r="B1" s="2" t="s">
        <v>4</v>
      </c>
    </row>
    <row r="2" spans="1:2" ht="15.75" customHeight="1" x14ac:dyDescent="0.15">
      <c r="A2" s="4"/>
      <c r="B2" s="2" t="s">
        <v>5</v>
      </c>
    </row>
    <row r="3" spans="1:2" ht="15.75" customHeight="1" x14ac:dyDescent="0.15">
      <c r="A3" s="5"/>
      <c r="B3" s="2" t="s">
        <v>6</v>
      </c>
    </row>
    <row r="4" spans="1:2" ht="15.75" customHeight="1" x14ac:dyDescent="0.15">
      <c r="B4" s="2" t="s">
        <v>7</v>
      </c>
    </row>
    <row r="8" spans="1:2" ht="15.75" customHeight="1" x14ac:dyDescent="0.15">
      <c r="A8" s="6"/>
      <c r="B8" s="2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Y989"/>
  <sheetViews>
    <sheetView workbookViewId="0">
      <pane xSplit="1" ySplit="1" topLeftCell="B138" activePane="bottomRight" state="frozen"/>
      <selection pane="topRight" activeCell="B1" sqref="B1"/>
      <selection pane="bottomLeft" activeCell="A2" sqref="A2"/>
      <selection pane="bottomRight" activeCell="A156" sqref="A156"/>
    </sheetView>
  </sheetViews>
  <sheetFormatPr baseColWidth="10" defaultColWidth="14.5" defaultRowHeight="15.75" customHeight="1" x14ac:dyDescent="0.15"/>
  <sheetData>
    <row r="1" spans="1:77" ht="16" x14ac:dyDescent="0.2">
      <c r="A1" s="7" t="s">
        <v>20</v>
      </c>
      <c r="B1" s="7" t="s">
        <v>21</v>
      </c>
      <c r="C1" s="7" t="s">
        <v>22</v>
      </c>
      <c r="D1" s="7" t="s">
        <v>23</v>
      </c>
      <c r="E1" s="7" t="s">
        <v>24</v>
      </c>
      <c r="F1" s="7" t="s">
        <v>25</v>
      </c>
      <c r="G1" s="7" t="s">
        <v>26</v>
      </c>
      <c r="H1" s="8"/>
      <c r="I1" s="8"/>
      <c r="J1" s="8"/>
      <c r="K1" s="8"/>
      <c r="L1" s="8"/>
      <c r="M1" s="8"/>
      <c r="N1" s="8"/>
      <c r="O1" s="8"/>
      <c r="P1" s="9" t="s">
        <v>27</v>
      </c>
      <c r="Q1" s="9" t="s">
        <v>28</v>
      </c>
      <c r="R1" s="7" t="s">
        <v>29</v>
      </c>
      <c r="S1" s="7" t="s">
        <v>10</v>
      </c>
      <c r="T1" s="8"/>
      <c r="U1" s="8"/>
      <c r="V1" s="8"/>
      <c r="W1" s="8"/>
      <c r="X1" s="8"/>
      <c r="Y1" s="8"/>
      <c r="Z1" s="8"/>
      <c r="AA1" s="8"/>
      <c r="AB1" s="9" t="s">
        <v>30</v>
      </c>
      <c r="AC1" s="9" t="s">
        <v>28</v>
      </c>
      <c r="AD1" s="8"/>
      <c r="AE1" s="7" t="s">
        <v>11</v>
      </c>
      <c r="AF1" s="8"/>
      <c r="AG1" s="8"/>
      <c r="AH1" s="8"/>
      <c r="AI1" s="8"/>
      <c r="AJ1" s="8"/>
      <c r="AK1" s="8"/>
      <c r="AL1" s="8"/>
      <c r="AM1" s="8"/>
      <c r="AN1" s="9" t="s">
        <v>30</v>
      </c>
      <c r="AO1" s="9" t="s">
        <v>28</v>
      </c>
      <c r="AP1" s="8"/>
      <c r="AQ1" s="7" t="s">
        <v>12</v>
      </c>
      <c r="AR1" s="8"/>
      <c r="AS1" s="8"/>
      <c r="AT1" s="8"/>
      <c r="AU1" s="8"/>
      <c r="AV1" s="8"/>
      <c r="AW1" s="8"/>
      <c r="AX1" s="8"/>
      <c r="AY1" s="8"/>
      <c r="AZ1" s="9" t="s">
        <v>30</v>
      </c>
      <c r="BA1" s="9" t="s">
        <v>28</v>
      </c>
      <c r="BB1" s="8"/>
      <c r="BC1" s="7" t="s">
        <v>31</v>
      </c>
      <c r="BD1" s="8"/>
      <c r="BE1" s="8"/>
      <c r="BF1" s="8"/>
      <c r="BG1" s="8"/>
      <c r="BH1" s="8"/>
      <c r="BI1" s="8"/>
      <c r="BJ1" s="8"/>
      <c r="BK1" s="8"/>
      <c r="BL1" s="9" t="s">
        <v>30</v>
      </c>
      <c r="BM1" s="9" t="s">
        <v>28</v>
      </c>
      <c r="BN1" s="8"/>
      <c r="BO1" s="7" t="s">
        <v>32</v>
      </c>
      <c r="BP1" s="8"/>
      <c r="BQ1" s="8"/>
      <c r="BR1" s="8"/>
      <c r="BS1" s="8"/>
      <c r="BT1" s="8"/>
      <c r="BU1" s="8"/>
      <c r="BV1" s="8"/>
      <c r="BW1" s="8"/>
      <c r="BX1" s="9" t="s">
        <v>30</v>
      </c>
      <c r="BY1" s="9" t="s">
        <v>28</v>
      </c>
    </row>
    <row r="2" spans="1:77" ht="16" x14ac:dyDescent="0.2">
      <c r="A2" s="10">
        <v>1</v>
      </c>
      <c r="B2" s="10">
        <v>10</v>
      </c>
      <c r="C2" s="10">
        <v>5</v>
      </c>
      <c r="D2" s="10">
        <v>2</v>
      </c>
      <c r="E2" s="10">
        <v>0</v>
      </c>
      <c r="F2" s="7" t="s">
        <v>33</v>
      </c>
      <c r="G2" s="10">
        <v>43.1</v>
      </c>
      <c r="H2" s="10">
        <v>43.3</v>
      </c>
      <c r="I2" s="10">
        <v>42.4</v>
      </c>
      <c r="J2" s="10">
        <v>38.700000000000003</v>
      </c>
      <c r="K2" s="10">
        <v>39.700000000000003</v>
      </c>
      <c r="L2" s="10">
        <v>39.6</v>
      </c>
      <c r="M2" s="10">
        <v>42.4</v>
      </c>
      <c r="N2" s="10">
        <v>43.4</v>
      </c>
      <c r="O2" s="10">
        <v>38.799999999999997</v>
      </c>
      <c r="P2" s="11">
        <v>41.266666700000002</v>
      </c>
      <c r="Q2" s="11">
        <v>2.016184515</v>
      </c>
      <c r="R2" s="7" t="s">
        <v>34</v>
      </c>
      <c r="S2" s="8"/>
      <c r="T2" s="8"/>
      <c r="U2" s="8"/>
      <c r="V2" s="8"/>
      <c r="W2" s="8"/>
      <c r="X2" s="8"/>
      <c r="Y2" s="8"/>
      <c r="Z2" s="8"/>
      <c r="AA2" s="8"/>
      <c r="AB2" s="12"/>
      <c r="AC2" s="12"/>
      <c r="AD2" s="8"/>
      <c r="AE2" s="8"/>
      <c r="AF2" s="8"/>
      <c r="AG2" s="8"/>
      <c r="AH2" s="8"/>
      <c r="AI2" s="8"/>
      <c r="AJ2" s="8"/>
      <c r="AK2" s="8"/>
      <c r="AL2" s="8"/>
      <c r="AM2" s="8"/>
      <c r="AN2" s="12"/>
      <c r="AO2" s="12"/>
      <c r="AP2" s="8"/>
      <c r="AQ2" s="8"/>
      <c r="AR2" s="8"/>
      <c r="AS2" s="8"/>
      <c r="AT2" s="8"/>
      <c r="AU2" s="8"/>
      <c r="AV2" s="8"/>
      <c r="AW2" s="8"/>
      <c r="AX2" s="8"/>
      <c r="AY2" s="8"/>
      <c r="AZ2" s="12"/>
      <c r="BA2" s="12"/>
      <c r="BB2" s="8"/>
      <c r="BC2" s="8"/>
      <c r="BD2" s="8"/>
      <c r="BE2" s="8"/>
      <c r="BF2" s="8"/>
      <c r="BG2" s="8"/>
      <c r="BH2" s="8"/>
      <c r="BI2" s="8"/>
      <c r="BJ2" s="8"/>
      <c r="BK2" s="8"/>
      <c r="BL2" s="12"/>
      <c r="BM2" s="12"/>
      <c r="BN2" s="8"/>
      <c r="BO2" s="8"/>
      <c r="BP2" s="8"/>
      <c r="BQ2" s="8"/>
      <c r="BR2" s="8"/>
      <c r="BS2" s="8"/>
      <c r="BT2" s="8"/>
      <c r="BU2" s="8"/>
      <c r="BV2" s="8"/>
      <c r="BW2" s="8"/>
      <c r="BX2" s="12"/>
      <c r="BY2" s="12"/>
    </row>
    <row r="3" spans="1:77" ht="16" x14ac:dyDescent="0.2">
      <c r="A3" s="8"/>
      <c r="B3" s="8"/>
      <c r="C3" s="8"/>
      <c r="D3" s="8"/>
      <c r="E3" s="8"/>
      <c r="F3" s="8"/>
      <c r="G3" s="7" t="s">
        <v>35</v>
      </c>
      <c r="H3" s="8"/>
      <c r="I3" s="8"/>
      <c r="J3" s="8"/>
      <c r="K3" s="8"/>
      <c r="L3" s="8"/>
      <c r="M3" s="8"/>
      <c r="N3" s="8"/>
      <c r="O3" s="8"/>
      <c r="P3" s="9" t="s">
        <v>36</v>
      </c>
      <c r="Q3" s="9" t="s">
        <v>28</v>
      </c>
      <c r="R3" s="8"/>
      <c r="S3" s="8"/>
      <c r="T3" s="8"/>
      <c r="U3" s="8"/>
      <c r="V3" s="8"/>
      <c r="W3" s="8"/>
      <c r="X3" s="8"/>
      <c r="Y3" s="8"/>
      <c r="Z3" s="8"/>
      <c r="AA3" s="8"/>
      <c r="AB3" s="12"/>
      <c r="AC3" s="12"/>
      <c r="AD3" s="8"/>
      <c r="AE3" s="8"/>
      <c r="AF3" s="8"/>
      <c r="AG3" s="8"/>
      <c r="AH3" s="8"/>
      <c r="AI3" s="8"/>
      <c r="AJ3" s="8"/>
      <c r="AK3" s="8"/>
      <c r="AL3" s="8"/>
      <c r="AM3" s="8"/>
      <c r="AN3" s="12"/>
      <c r="AO3" s="12"/>
      <c r="AP3" s="8"/>
      <c r="AQ3" s="8"/>
      <c r="AR3" s="8"/>
      <c r="AS3" s="8"/>
      <c r="AT3" s="8"/>
      <c r="AU3" s="8"/>
      <c r="AV3" s="8"/>
      <c r="AW3" s="8"/>
      <c r="AX3" s="8"/>
      <c r="AY3" s="8"/>
      <c r="AZ3" s="12"/>
      <c r="BA3" s="12"/>
      <c r="BB3" s="8"/>
      <c r="BC3" s="8"/>
      <c r="BD3" s="8"/>
      <c r="BE3" s="8"/>
      <c r="BF3" s="8"/>
      <c r="BG3" s="8"/>
      <c r="BH3" s="8"/>
      <c r="BI3" s="8"/>
      <c r="BJ3" s="8"/>
      <c r="BK3" s="8"/>
      <c r="BL3" s="12"/>
      <c r="BM3" s="12"/>
      <c r="BN3" s="8"/>
      <c r="BO3" s="8"/>
      <c r="BP3" s="8"/>
      <c r="BQ3" s="8"/>
      <c r="BR3" s="8"/>
      <c r="BS3" s="8"/>
      <c r="BT3" s="8"/>
      <c r="BU3" s="8"/>
      <c r="BV3" s="8"/>
      <c r="BW3" s="8"/>
      <c r="BX3" s="12"/>
      <c r="BY3" s="12"/>
    </row>
    <row r="4" spans="1:77" ht="16" x14ac:dyDescent="0.2">
      <c r="A4" s="8"/>
      <c r="B4" s="8"/>
      <c r="C4" s="8"/>
      <c r="D4" s="8"/>
      <c r="E4" s="8"/>
      <c r="F4" s="8"/>
      <c r="G4" s="10">
        <v>0.22700000000000001</v>
      </c>
      <c r="H4" s="10">
        <v>0.248</v>
      </c>
      <c r="I4" s="10">
        <v>0.26200000000000001</v>
      </c>
      <c r="J4" s="10">
        <v>0.23</v>
      </c>
      <c r="K4" s="10">
        <v>0.20899999999999999</v>
      </c>
      <c r="L4" s="10">
        <v>0.219</v>
      </c>
      <c r="M4" s="10">
        <v>0.19700000000000001</v>
      </c>
      <c r="N4" s="10">
        <v>0.14899999999999999</v>
      </c>
      <c r="O4" s="10">
        <v>0.27700000000000002</v>
      </c>
      <c r="P4" s="11">
        <v>0.22422222</v>
      </c>
      <c r="Q4" s="11">
        <v>3.7877360999999998E-2</v>
      </c>
      <c r="R4" s="8"/>
      <c r="S4" s="8"/>
      <c r="T4" s="8"/>
      <c r="U4" s="8"/>
      <c r="V4" s="8"/>
      <c r="W4" s="8"/>
      <c r="X4" s="8"/>
      <c r="Y4" s="8"/>
      <c r="Z4" s="8"/>
      <c r="AA4" s="8"/>
      <c r="AB4" s="12"/>
      <c r="AC4" s="12"/>
      <c r="AD4" s="8"/>
      <c r="AE4" s="8"/>
      <c r="AF4" s="8"/>
      <c r="AG4" s="8"/>
      <c r="AH4" s="8"/>
      <c r="AI4" s="8"/>
      <c r="AJ4" s="8"/>
      <c r="AK4" s="8"/>
      <c r="AL4" s="8"/>
      <c r="AM4" s="8"/>
      <c r="AN4" s="12"/>
      <c r="AO4" s="12"/>
      <c r="AP4" s="8"/>
      <c r="AQ4" s="8"/>
      <c r="AR4" s="8"/>
      <c r="AS4" s="8"/>
      <c r="AT4" s="8"/>
      <c r="AU4" s="8"/>
      <c r="AV4" s="8"/>
      <c r="AW4" s="8"/>
      <c r="AX4" s="8"/>
      <c r="AY4" s="8"/>
      <c r="AZ4" s="12"/>
      <c r="BA4" s="12"/>
      <c r="BB4" s="8"/>
      <c r="BC4" s="8"/>
      <c r="BD4" s="8"/>
      <c r="BE4" s="8"/>
      <c r="BF4" s="8"/>
      <c r="BG4" s="8"/>
      <c r="BH4" s="8"/>
      <c r="BI4" s="8"/>
      <c r="BJ4" s="8"/>
      <c r="BK4" s="8"/>
      <c r="BL4" s="12"/>
      <c r="BM4" s="12"/>
      <c r="BN4" s="8"/>
      <c r="BO4" s="8"/>
      <c r="BP4" s="8"/>
      <c r="BQ4" s="8"/>
      <c r="BR4" s="8"/>
      <c r="BS4" s="8"/>
      <c r="BT4" s="8"/>
      <c r="BU4" s="8"/>
      <c r="BV4" s="8"/>
      <c r="BW4" s="8"/>
      <c r="BX4" s="12"/>
      <c r="BY4" s="12"/>
    </row>
    <row r="5" spans="1:77" ht="16" x14ac:dyDescent="0.2">
      <c r="A5" s="8"/>
      <c r="B5" s="8"/>
      <c r="C5" s="8"/>
      <c r="D5" s="8"/>
      <c r="E5" s="8"/>
      <c r="F5" s="8"/>
      <c r="G5" s="7" t="s">
        <v>37</v>
      </c>
      <c r="H5" s="8"/>
      <c r="I5" s="8"/>
      <c r="J5" s="8"/>
      <c r="K5" s="8"/>
      <c r="L5" s="8"/>
      <c r="M5" s="8"/>
      <c r="N5" s="8"/>
      <c r="O5" s="8"/>
      <c r="P5" s="9" t="s">
        <v>38</v>
      </c>
      <c r="Q5" s="9" t="s">
        <v>28</v>
      </c>
      <c r="R5" s="8"/>
      <c r="S5" s="8"/>
      <c r="T5" s="8"/>
      <c r="U5" s="8"/>
      <c r="V5" s="8"/>
      <c r="W5" s="8"/>
      <c r="X5" s="8"/>
      <c r="Y5" s="8"/>
      <c r="Z5" s="8"/>
      <c r="AA5" s="8"/>
      <c r="AB5" s="12"/>
      <c r="AC5" s="12"/>
      <c r="AD5" s="8"/>
      <c r="AE5" s="8"/>
      <c r="AF5" s="8"/>
      <c r="AG5" s="8"/>
      <c r="AH5" s="8"/>
      <c r="AI5" s="8"/>
      <c r="AJ5" s="8"/>
      <c r="AK5" s="8"/>
      <c r="AL5" s="8"/>
      <c r="AM5" s="8"/>
      <c r="AN5" s="12"/>
      <c r="AO5" s="12"/>
      <c r="AP5" s="8"/>
      <c r="AQ5" s="8"/>
      <c r="AR5" s="8"/>
      <c r="AS5" s="8"/>
      <c r="AT5" s="8"/>
      <c r="AU5" s="8"/>
      <c r="AV5" s="8"/>
      <c r="AW5" s="8"/>
      <c r="AX5" s="8"/>
      <c r="AY5" s="8"/>
      <c r="AZ5" s="12"/>
      <c r="BA5" s="12"/>
      <c r="BB5" s="8"/>
      <c r="BC5" s="8"/>
      <c r="BD5" s="8"/>
      <c r="BE5" s="8"/>
      <c r="BF5" s="8"/>
      <c r="BG5" s="8"/>
      <c r="BH5" s="8"/>
      <c r="BI5" s="8"/>
      <c r="BJ5" s="8"/>
      <c r="BK5" s="8"/>
      <c r="BL5" s="12"/>
      <c r="BM5" s="12"/>
      <c r="BN5" s="8"/>
      <c r="BO5" s="8"/>
      <c r="BP5" s="8"/>
      <c r="BQ5" s="8"/>
      <c r="BR5" s="8"/>
      <c r="BS5" s="8"/>
      <c r="BT5" s="8"/>
      <c r="BU5" s="8"/>
      <c r="BV5" s="8"/>
      <c r="BW5" s="8"/>
      <c r="BX5" s="12"/>
      <c r="BY5" s="12"/>
    </row>
    <row r="6" spans="1:77" ht="16" x14ac:dyDescent="0.2">
      <c r="A6" s="8"/>
      <c r="B6" s="8"/>
      <c r="C6" s="8"/>
      <c r="D6" s="8"/>
      <c r="E6" s="8"/>
      <c r="F6" s="8"/>
      <c r="G6" s="10">
        <v>-0.24</v>
      </c>
      <c r="H6" s="10">
        <v>-0.17</v>
      </c>
      <c r="I6" s="10">
        <v>-0.13</v>
      </c>
      <c r="J6" s="10">
        <v>-0.02</v>
      </c>
      <c r="K6" s="10">
        <v>-0.41</v>
      </c>
      <c r="L6" s="10">
        <v>-0.57999999999999996</v>
      </c>
      <c r="M6" s="10">
        <v>-0.6</v>
      </c>
      <c r="N6" s="10">
        <v>-0.56000000000000005</v>
      </c>
      <c r="O6" s="10">
        <v>-0.14000000000000001</v>
      </c>
      <c r="P6" s="11">
        <v>-0.31666670000000002</v>
      </c>
      <c r="Q6" s="11">
        <v>0.22332711399999999</v>
      </c>
      <c r="R6" s="8"/>
      <c r="S6" s="8"/>
      <c r="T6" s="8"/>
      <c r="U6" s="8"/>
      <c r="V6" s="8"/>
      <c r="W6" s="8"/>
      <c r="X6" s="8"/>
      <c r="Y6" s="8"/>
      <c r="Z6" s="8"/>
      <c r="AA6" s="8"/>
      <c r="AB6" s="12"/>
      <c r="AC6" s="12"/>
      <c r="AD6" s="8"/>
      <c r="AE6" s="8"/>
      <c r="AF6" s="8"/>
      <c r="AG6" s="8"/>
      <c r="AH6" s="8"/>
      <c r="AI6" s="8"/>
      <c r="AJ6" s="8"/>
      <c r="AK6" s="8"/>
      <c r="AL6" s="8"/>
      <c r="AM6" s="8"/>
      <c r="AN6" s="12"/>
      <c r="AO6" s="12"/>
      <c r="AP6" s="8"/>
      <c r="AQ6" s="8"/>
      <c r="AR6" s="8"/>
      <c r="AS6" s="8"/>
      <c r="AT6" s="8"/>
      <c r="AU6" s="8"/>
      <c r="AV6" s="8"/>
      <c r="AW6" s="8"/>
      <c r="AX6" s="8"/>
      <c r="AY6" s="8"/>
      <c r="AZ6" s="12"/>
      <c r="BA6" s="12"/>
      <c r="BB6" s="8"/>
      <c r="BC6" s="8"/>
      <c r="BD6" s="8"/>
      <c r="BE6" s="8"/>
      <c r="BF6" s="8"/>
      <c r="BG6" s="8"/>
      <c r="BH6" s="8"/>
      <c r="BI6" s="8"/>
      <c r="BJ6" s="8"/>
      <c r="BK6" s="8"/>
      <c r="BL6" s="12"/>
      <c r="BM6" s="12"/>
      <c r="BN6" s="8"/>
      <c r="BO6" s="8"/>
      <c r="BP6" s="8"/>
      <c r="BQ6" s="8"/>
      <c r="BR6" s="8"/>
      <c r="BS6" s="8"/>
      <c r="BT6" s="8"/>
      <c r="BU6" s="8"/>
      <c r="BV6" s="8"/>
      <c r="BW6" s="8"/>
      <c r="BX6" s="12"/>
      <c r="BY6" s="12"/>
    </row>
    <row r="7" spans="1:77" ht="16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12"/>
      <c r="Q7" s="12"/>
      <c r="R7" s="8"/>
      <c r="S7" s="8"/>
      <c r="T7" s="8"/>
      <c r="U7" s="8"/>
      <c r="V7" s="8"/>
      <c r="W7" s="8"/>
      <c r="X7" s="8"/>
      <c r="Y7" s="8"/>
      <c r="Z7" s="8"/>
      <c r="AA7" s="8"/>
      <c r="AB7" s="12"/>
      <c r="AC7" s="12"/>
      <c r="AD7" s="8"/>
      <c r="AE7" s="8"/>
      <c r="AF7" s="8"/>
      <c r="AG7" s="8"/>
      <c r="AH7" s="8"/>
      <c r="AI7" s="8"/>
      <c r="AJ7" s="8"/>
      <c r="AK7" s="8"/>
      <c r="AL7" s="8"/>
      <c r="AM7" s="8"/>
      <c r="AN7" s="12"/>
      <c r="AO7" s="12"/>
      <c r="AP7" s="8"/>
      <c r="AQ7" s="8"/>
      <c r="AR7" s="8"/>
      <c r="AS7" s="8"/>
      <c r="AT7" s="8"/>
      <c r="AU7" s="8"/>
      <c r="AV7" s="8"/>
      <c r="AW7" s="8"/>
      <c r="AX7" s="8"/>
      <c r="AY7" s="8"/>
      <c r="AZ7" s="12"/>
      <c r="BA7" s="12"/>
      <c r="BB7" s="8"/>
      <c r="BC7" s="8"/>
      <c r="BD7" s="8"/>
      <c r="BE7" s="8"/>
      <c r="BF7" s="8"/>
      <c r="BG7" s="8"/>
      <c r="BH7" s="8"/>
      <c r="BI7" s="8"/>
      <c r="BJ7" s="8"/>
      <c r="BK7" s="8"/>
      <c r="BL7" s="12"/>
      <c r="BM7" s="12"/>
      <c r="BN7" s="8"/>
      <c r="BO7" s="8"/>
      <c r="BP7" s="8"/>
      <c r="BQ7" s="8"/>
      <c r="BR7" s="8"/>
      <c r="BS7" s="8"/>
      <c r="BT7" s="8"/>
      <c r="BU7" s="8"/>
      <c r="BV7" s="8"/>
      <c r="BW7" s="8"/>
      <c r="BX7" s="12"/>
      <c r="BY7" s="12"/>
    </row>
    <row r="8" spans="1:77" ht="16" x14ac:dyDescent="0.2">
      <c r="A8" s="10">
        <v>2</v>
      </c>
      <c r="B8" s="10">
        <v>5</v>
      </c>
      <c r="C8" s="10">
        <v>5</v>
      </c>
      <c r="D8" s="10">
        <v>1</v>
      </c>
      <c r="E8" s="10">
        <v>0</v>
      </c>
      <c r="F8" s="10">
        <v>5</v>
      </c>
      <c r="G8" s="7" t="s">
        <v>41</v>
      </c>
      <c r="H8" s="8"/>
      <c r="I8" s="8"/>
      <c r="J8" s="8"/>
      <c r="K8" s="8"/>
      <c r="L8" s="8"/>
      <c r="M8" s="8"/>
      <c r="N8" s="8"/>
      <c r="O8" s="8"/>
      <c r="P8" s="12"/>
      <c r="Q8" s="12"/>
      <c r="R8" s="8"/>
      <c r="S8" s="8"/>
      <c r="T8" s="8"/>
      <c r="U8" s="8"/>
      <c r="V8" s="8"/>
      <c r="W8" s="8"/>
      <c r="X8" s="8"/>
      <c r="Y8" s="8"/>
      <c r="Z8" s="8"/>
      <c r="AA8" s="8"/>
      <c r="AB8" s="12"/>
      <c r="AC8" s="12"/>
      <c r="AD8" s="8"/>
      <c r="AE8" s="8"/>
      <c r="AF8" s="8"/>
      <c r="AG8" s="8"/>
      <c r="AH8" s="8"/>
      <c r="AI8" s="8"/>
      <c r="AJ8" s="8"/>
      <c r="AK8" s="8"/>
      <c r="AL8" s="8"/>
      <c r="AM8" s="8"/>
      <c r="AN8" s="12"/>
      <c r="AO8" s="12"/>
      <c r="AP8" s="8"/>
      <c r="AQ8" s="8"/>
      <c r="AR8" s="8"/>
      <c r="AS8" s="8"/>
      <c r="AT8" s="8"/>
      <c r="AU8" s="8"/>
      <c r="AV8" s="8"/>
      <c r="AW8" s="8"/>
      <c r="AX8" s="8"/>
      <c r="AY8" s="8"/>
      <c r="AZ8" s="12"/>
      <c r="BA8" s="12"/>
      <c r="BB8" s="8"/>
      <c r="BC8" s="8"/>
      <c r="BD8" s="8"/>
      <c r="BE8" s="8"/>
      <c r="BF8" s="8"/>
      <c r="BG8" s="8"/>
      <c r="BH8" s="8"/>
      <c r="BI8" s="8"/>
      <c r="BJ8" s="8"/>
      <c r="BK8" s="8"/>
      <c r="BL8" s="12"/>
      <c r="BM8" s="12"/>
      <c r="BN8" s="8"/>
      <c r="BO8" s="8"/>
      <c r="BP8" s="8"/>
      <c r="BQ8" s="8"/>
      <c r="BR8" s="8"/>
      <c r="BS8" s="8"/>
      <c r="BT8" s="8"/>
      <c r="BU8" s="8"/>
      <c r="BV8" s="8"/>
      <c r="BW8" s="8"/>
      <c r="BX8" s="12"/>
      <c r="BY8" s="12"/>
    </row>
    <row r="9" spans="1:77" ht="16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2"/>
      <c r="Q9" s="12"/>
      <c r="R9" s="8"/>
      <c r="S9" s="8"/>
      <c r="T9" s="8"/>
      <c r="U9" s="8"/>
      <c r="V9" s="8"/>
      <c r="W9" s="8"/>
      <c r="X9" s="8"/>
      <c r="Y9" s="8"/>
      <c r="Z9" s="8"/>
      <c r="AA9" s="8"/>
      <c r="AB9" s="12"/>
      <c r="AC9" s="12"/>
      <c r="AD9" s="8"/>
      <c r="AE9" s="8"/>
      <c r="AF9" s="8"/>
      <c r="AG9" s="8"/>
      <c r="AH9" s="8"/>
      <c r="AI9" s="8"/>
      <c r="AJ9" s="8"/>
      <c r="AK9" s="8"/>
      <c r="AL9" s="8"/>
      <c r="AM9" s="8"/>
      <c r="AN9" s="12"/>
      <c r="AO9" s="12"/>
      <c r="AP9" s="8"/>
      <c r="AQ9" s="8"/>
      <c r="AR9" s="8"/>
      <c r="AS9" s="8"/>
      <c r="AT9" s="8"/>
      <c r="AU9" s="8"/>
      <c r="AV9" s="8"/>
      <c r="AW9" s="8"/>
      <c r="AX9" s="8"/>
      <c r="AY9" s="8"/>
      <c r="AZ9" s="12"/>
      <c r="BA9" s="12"/>
      <c r="BB9" s="8"/>
      <c r="BC9" s="8"/>
      <c r="BD9" s="8"/>
      <c r="BE9" s="8"/>
      <c r="BF9" s="8"/>
      <c r="BG9" s="8"/>
      <c r="BH9" s="8"/>
      <c r="BI9" s="8"/>
      <c r="BJ9" s="8"/>
      <c r="BK9" s="8"/>
      <c r="BL9" s="12"/>
      <c r="BM9" s="12"/>
      <c r="BN9" s="8"/>
      <c r="BO9" s="8"/>
      <c r="BP9" s="8"/>
      <c r="BQ9" s="8"/>
      <c r="BR9" s="8"/>
      <c r="BS9" s="8"/>
      <c r="BT9" s="8"/>
      <c r="BU9" s="8"/>
      <c r="BV9" s="8"/>
      <c r="BW9" s="8"/>
      <c r="BX9" s="12"/>
      <c r="BY9" s="12"/>
    </row>
    <row r="10" spans="1:77" ht="16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12"/>
      <c r="Q10" s="12"/>
      <c r="R10" s="8"/>
      <c r="S10" s="8"/>
      <c r="T10" s="8"/>
      <c r="U10" s="8"/>
      <c r="V10" s="8"/>
      <c r="W10" s="8"/>
      <c r="X10" s="8"/>
      <c r="Y10" s="8"/>
      <c r="Z10" s="8"/>
      <c r="AA10" s="8"/>
      <c r="AB10" s="12"/>
      <c r="AC10" s="12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12"/>
      <c r="AO10" s="12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12"/>
      <c r="BA10" s="12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12"/>
      <c r="BM10" s="12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12"/>
      <c r="BY10" s="12"/>
    </row>
    <row r="11" spans="1:77" ht="16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  <c r="Q11" s="12"/>
      <c r="R11" s="8"/>
      <c r="S11" s="8"/>
      <c r="T11" s="8"/>
      <c r="U11" s="8"/>
      <c r="V11" s="8"/>
      <c r="W11" s="8"/>
      <c r="X11" s="8"/>
      <c r="Y11" s="8"/>
      <c r="Z11" s="8"/>
      <c r="AA11" s="8"/>
      <c r="AB11" s="12"/>
      <c r="AC11" s="12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2"/>
      <c r="AO11" s="12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12"/>
      <c r="BA11" s="12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12"/>
      <c r="BM11" s="12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12"/>
      <c r="BY11" s="12"/>
    </row>
    <row r="12" spans="1:77" ht="16" x14ac:dyDescent="0.2">
      <c r="A12" s="14">
        <v>3</v>
      </c>
      <c r="B12" s="10">
        <v>10</v>
      </c>
      <c r="C12" s="10">
        <v>10</v>
      </c>
      <c r="D12" s="10">
        <v>1</v>
      </c>
      <c r="E12" s="10">
        <v>0</v>
      </c>
      <c r="F12" s="10">
        <v>5</v>
      </c>
      <c r="G12" s="10">
        <v>17.100000000000001</v>
      </c>
      <c r="H12" s="10">
        <v>25</v>
      </c>
      <c r="I12" s="10">
        <v>22.6</v>
      </c>
      <c r="J12" s="10">
        <v>24</v>
      </c>
      <c r="K12" s="10">
        <v>29.3</v>
      </c>
      <c r="L12" s="10">
        <v>20.6</v>
      </c>
      <c r="M12" s="10">
        <v>30.3</v>
      </c>
      <c r="N12" s="10">
        <v>29.1</v>
      </c>
      <c r="O12" s="10">
        <v>22.5</v>
      </c>
      <c r="P12" s="11">
        <v>24.5</v>
      </c>
      <c r="Q12" s="11">
        <v>4.4147480110000004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12"/>
      <c r="AC12" s="12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12"/>
      <c r="AO12" s="12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12"/>
      <c r="BA12" s="12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12"/>
      <c r="BM12" s="12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12"/>
      <c r="BY12" s="12"/>
    </row>
    <row r="13" spans="1:77" ht="16" x14ac:dyDescent="0.2">
      <c r="A13" s="8"/>
      <c r="B13" s="8"/>
      <c r="C13" s="8"/>
      <c r="D13" s="8"/>
      <c r="E13" s="8"/>
      <c r="F13" s="8"/>
      <c r="G13" s="10">
        <v>0.51100000000000001</v>
      </c>
      <c r="H13" s="10">
        <v>0.39500000000000002</v>
      </c>
      <c r="I13" s="10">
        <v>0.28399999999999997</v>
      </c>
      <c r="J13" s="10">
        <v>0.17599999999999999</v>
      </c>
      <c r="K13" s="10">
        <v>2.4E-2</v>
      </c>
      <c r="L13" s="10">
        <v>0.32</v>
      </c>
      <c r="M13" s="10">
        <v>0.33200000000000002</v>
      </c>
      <c r="N13" s="10">
        <v>0.42899999999999999</v>
      </c>
      <c r="O13" s="10">
        <v>0.505</v>
      </c>
      <c r="P13" s="11">
        <v>0.33066667</v>
      </c>
      <c r="Q13" s="11">
        <v>0.156915582</v>
      </c>
      <c r="R13" s="8"/>
      <c r="S13" s="8"/>
      <c r="T13" s="8"/>
      <c r="U13" s="8"/>
      <c r="V13" s="8"/>
      <c r="W13" s="8"/>
      <c r="X13" s="8"/>
      <c r="Y13" s="8"/>
      <c r="Z13" s="8"/>
      <c r="AA13" s="8"/>
      <c r="AB13" s="12"/>
      <c r="AC13" s="12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12"/>
      <c r="AO13" s="12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12"/>
      <c r="BA13" s="12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12"/>
      <c r="BM13" s="12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12"/>
      <c r="BY13" s="12"/>
    </row>
    <row r="14" spans="1:77" ht="16" x14ac:dyDescent="0.2">
      <c r="A14" s="8"/>
      <c r="B14" s="8"/>
      <c r="C14" s="8"/>
      <c r="D14" s="8"/>
      <c r="E14" s="8"/>
      <c r="F14" s="8"/>
      <c r="G14" s="10">
        <v>0.56999999999999995</v>
      </c>
      <c r="H14" s="10">
        <v>0.37</v>
      </c>
      <c r="I14" s="10">
        <v>0.21</v>
      </c>
      <c r="J14" s="8"/>
      <c r="K14" s="8"/>
      <c r="L14" s="8"/>
      <c r="M14" s="8"/>
      <c r="N14" s="8"/>
      <c r="O14" s="8"/>
      <c r="P14" s="11">
        <v>0.38333333000000003</v>
      </c>
      <c r="Q14" s="11">
        <v>0.18036999000000001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12"/>
      <c r="AC14" s="12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12"/>
      <c r="AO14" s="12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12"/>
      <c r="BA14" s="12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12"/>
      <c r="BM14" s="12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12"/>
      <c r="BY14" s="12"/>
    </row>
    <row r="15" spans="1:77" ht="16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  <c r="Q15" s="12"/>
      <c r="R15" s="8"/>
      <c r="S15" s="8"/>
      <c r="T15" s="8"/>
      <c r="U15" s="8"/>
      <c r="V15" s="8"/>
      <c r="W15" s="8"/>
      <c r="X15" s="8"/>
      <c r="Y15" s="8"/>
      <c r="Z15" s="8"/>
      <c r="AA15" s="8"/>
      <c r="AB15" s="12"/>
      <c r="AC15" s="12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12"/>
      <c r="AO15" s="12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12"/>
      <c r="BA15" s="12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12"/>
      <c r="BM15" s="12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12"/>
      <c r="BY15" s="12"/>
    </row>
    <row r="16" spans="1:77" ht="16" x14ac:dyDescent="0.2">
      <c r="A16" s="10">
        <v>4</v>
      </c>
      <c r="B16" s="10">
        <v>10</v>
      </c>
      <c r="C16" s="10">
        <v>20</v>
      </c>
      <c r="D16" s="10">
        <v>0.5</v>
      </c>
      <c r="E16" s="10">
        <v>0</v>
      </c>
      <c r="F16" s="10">
        <v>5</v>
      </c>
      <c r="G16" s="10">
        <v>27.3</v>
      </c>
      <c r="H16" s="10">
        <v>24.8</v>
      </c>
      <c r="I16" s="10">
        <v>27.3</v>
      </c>
      <c r="J16" s="10">
        <v>25.9</v>
      </c>
      <c r="K16" s="10">
        <v>22.4</v>
      </c>
      <c r="L16" s="10">
        <v>21.1</v>
      </c>
      <c r="M16" s="10">
        <v>33.9</v>
      </c>
      <c r="N16" s="10">
        <v>23.6</v>
      </c>
      <c r="O16" s="10">
        <v>32.6</v>
      </c>
      <c r="P16" s="11">
        <v>26.5444444</v>
      </c>
      <c r="Q16" s="11">
        <v>4.342554292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12"/>
      <c r="AC16" s="12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12"/>
      <c r="AO16" s="12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12"/>
      <c r="BA16" s="12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12"/>
      <c r="BM16" s="12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12"/>
      <c r="BY16" s="12"/>
    </row>
    <row r="17" spans="1:77" ht="16" x14ac:dyDescent="0.2">
      <c r="A17" s="8"/>
      <c r="B17" s="8"/>
      <c r="C17" s="8"/>
      <c r="D17" s="8"/>
      <c r="E17" s="8"/>
      <c r="F17" s="8"/>
      <c r="G17" s="10">
        <v>0.41599999999999998</v>
      </c>
      <c r="H17" s="10">
        <v>0.436</v>
      </c>
      <c r="I17" s="10">
        <v>0.48899999999999999</v>
      </c>
      <c r="J17" s="10">
        <v>0.33700000000000002</v>
      </c>
      <c r="K17" s="10">
        <v>0.55900000000000005</v>
      </c>
      <c r="L17" s="10">
        <v>0.495</v>
      </c>
      <c r="M17" s="10">
        <v>0.373</v>
      </c>
      <c r="N17" s="10">
        <v>0.373</v>
      </c>
      <c r="O17" s="10">
        <v>0.59199999999999997</v>
      </c>
      <c r="P17" s="11">
        <v>0.45222222000000001</v>
      </c>
      <c r="Q17" s="11">
        <v>8.7696604999999997E-2</v>
      </c>
      <c r="R17" s="8"/>
      <c r="S17" s="8"/>
      <c r="T17" s="8"/>
      <c r="U17" s="8"/>
      <c r="V17" s="8"/>
      <c r="W17" s="8"/>
      <c r="X17" s="8"/>
      <c r="Y17" s="8"/>
      <c r="Z17" s="8"/>
      <c r="AA17" s="8"/>
      <c r="AB17" s="12"/>
      <c r="AC17" s="12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12"/>
      <c r="AO17" s="12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12"/>
      <c r="BA17" s="12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12"/>
      <c r="BM17" s="12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12"/>
      <c r="BY17" s="12"/>
    </row>
    <row r="18" spans="1:77" ht="16" x14ac:dyDescent="0.2">
      <c r="A18" s="8"/>
      <c r="B18" s="8"/>
      <c r="C18" s="8"/>
      <c r="D18" s="8"/>
      <c r="E18" s="8"/>
      <c r="F18" s="8"/>
      <c r="G18" s="10">
        <v>0.11</v>
      </c>
      <c r="H18" s="10">
        <v>-0.28000000000000003</v>
      </c>
      <c r="I18" s="10">
        <v>0.2</v>
      </c>
      <c r="J18" s="8"/>
      <c r="K18" s="8"/>
      <c r="L18" s="8"/>
      <c r="M18" s="8"/>
      <c r="N18" s="8"/>
      <c r="O18" s="8"/>
      <c r="P18" s="11">
        <v>0.01</v>
      </c>
      <c r="Q18" s="11">
        <v>0.255147016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12"/>
      <c r="AC18" s="12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12"/>
      <c r="AO18" s="12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12"/>
      <c r="BA18" s="12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12"/>
      <c r="BM18" s="12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12"/>
      <c r="BY18" s="12"/>
    </row>
    <row r="19" spans="1:77" ht="16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  <c r="Q19" s="12"/>
      <c r="R19" s="8"/>
      <c r="S19" s="8"/>
      <c r="T19" s="8"/>
      <c r="U19" s="8"/>
      <c r="V19" s="8"/>
      <c r="W19" s="8"/>
      <c r="X19" s="8"/>
      <c r="Y19" s="8"/>
      <c r="Z19" s="8"/>
      <c r="AA19" s="8"/>
      <c r="AB19" s="12"/>
      <c r="AC19" s="12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12"/>
      <c r="AO19" s="12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12"/>
      <c r="BA19" s="12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12"/>
      <c r="BM19" s="12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12"/>
      <c r="BY19" s="12"/>
    </row>
    <row r="20" spans="1:77" ht="16" x14ac:dyDescent="0.2">
      <c r="A20" s="10">
        <v>11</v>
      </c>
      <c r="B20" s="10">
        <v>15</v>
      </c>
      <c r="C20" s="10">
        <v>5</v>
      </c>
      <c r="D20" s="10">
        <v>3</v>
      </c>
      <c r="E20" s="10">
        <v>0</v>
      </c>
      <c r="F20" s="10">
        <v>5</v>
      </c>
      <c r="G20" s="10">
        <v>69.2</v>
      </c>
      <c r="H20" s="10">
        <v>68</v>
      </c>
      <c r="I20" s="10">
        <v>66.599999999999994</v>
      </c>
      <c r="J20" s="10">
        <v>57.4</v>
      </c>
      <c r="K20" s="10">
        <v>57.3</v>
      </c>
      <c r="L20" s="10">
        <v>56.9</v>
      </c>
      <c r="M20" s="10">
        <v>45.9</v>
      </c>
      <c r="N20" s="10">
        <v>48</v>
      </c>
      <c r="O20" s="10">
        <v>46.4</v>
      </c>
      <c r="P20" s="11">
        <v>57.3</v>
      </c>
      <c r="Q20" s="11">
        <v>9.2061121000000004</v>
      </c>
      <c r="R20" s="8"/>
      <c r="S20" s="8"/>
      <c r="T20" s="8"/>
      <c r="U20" s="8"/>
      <c r="V20" s="8"/>
      <c r="W20" s="8"/>
      <c r="X20" s="8"/>
      <c r="Y20" s="8"/>
      <c r="Z20" s="8"/>
      <c r="AA20" s="8"/>
      <c r="AB20" s="12"/>
      <c r="AC20" s="12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2"/>
      <c r="AO20" s="12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12"/>
      <c r="BA20" s="12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12"/>
      <c r="BM20" s="12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12"/>
      <c r="BY20" s="12"/>
    </row>
    <row r="21" spans="1:77" ht="16" x14ac:dyDescent="0.2">
      <c r="A21" s="8"/>
      <c r="B21" s="8"/>
      <c r="C21" s="8"/>
      <c r="D21" s="8"/>
      <c r="E21" s="8"/>
      <c r="F21" s="8"/>
      <c r="G21" s="10">
        <v>0.26900000000000002</v>
      </c>
      <c r="H21" s="10">
        <v>0.28299999999999997</v>
      </c>
      <c r="I21" s="10">
        <v>0.28699999999999998</v>
      </c>
      <c r="J21" s="10">
        <v>0.27700000000000002</v>
      </c>
      <c r="K21" s="10">
        <v>0.29599999999999999</v>
      </c>
      <c r="L21" s="10">
        <v>0.29099999999999998</v>
      </c>
      <c r="M21" s="10">
        <v>0.20100000000000001</v>
      </c>
      <c r="N21" s="10">
        <v>0.19600000000000001</v>
      </c>
      <c r="O21" s="10">
        <v>0.223</v>
      </c>
      <c r="P21" s="11">
        <v>0.25811110999999998</v>
      </c>
      <c r="Q21" s="11">
        <v>3.9998263999999999E-2</v>
      </c>
      <c r="R21" s="8"/>
      <c r="S21" s="8"/>
      <c r="T21" s="8"/>
      <c r="U21" s="8"/>
      <c r="V21" s="8"/>
      <c r="W21" s="8"/>
      <c r="X21" s="8"/>
      <c r="Y21" s="8"/>
      <c r="Z21" s="8"/>
      <c r="AA21" s="8"/>
      <c r="AB21" s="12"/>
      <c r="AC21" s="12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12"/>
      <c r="AO21" s="12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12"/>
      <c r="BA21" s="12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12"/>
      <c r="BM21" s="12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12"/>
      <c r="BY21" s="12"/>
    </row>
    <row r="22" spans="1:77" ht="16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2"/>
      <c r="Q22" s="12"/>
      <c r="R22" s="8"/>
      <c r="S22" s="8"/>
      <c r="T22" s="8"/>
      <c r="U22" s="8"/>
      <c r="V22" s="8"/>
      <c r="W22" s="8"/>
      <c r="X22" s="8"/>
      <c r="Y22" s="8"/>
      <c r="Z22" s="8"/>
      <c r="AA22" s="8"/>
      <c r="AB22" s="12"/>
      <c r="AC22" s="12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12"/>
      <c r="AO22" s="12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12"/>
      <c r="BA22" s="12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12"/>
      <c r="BM22" s="12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12"/>
      <c r="BY22" s="12"/>
    </row>
    <row r="23" spans="1:77" ht="16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12"/>
      <c r="Q23" s="12"/>
      <c r="R23" s="8"/>
      <c r="S23" s="8"/>
      <c r="T23" s="8"/>
      <c r="U23" s="8"/>
      <c r="V23" s="8"/>
      <c r="W23" s="8"/>
      <c r="X23" s="8"/>
      <c r="Y23" s="8"/>
      <c r="Z23" s="8"/>
      <c r="AA23" s="8"/>
      <c r="AB23" s="12"/>
      <c r="AC23" s="12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2"/>
      <c r="AO23" s="12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12"/>
      <c r="BA23" s="12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12"/>
      <c r="BM23" s="12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12"/>
      <c r="BY23" s="12"/>
    </row>
    <row r="24" spans="1:77" ht="16" x14ac:dyDescent="0.2">
      <c r="A24" s="14">
        <v>5</v>
      </c>
      <c r="B24" s="10">
        <v>20</v>
      </c>
      <c r="C24" s="10">
        <v>10</v>
      </c>
      <c r="D24" s="10">
        <v>2</v>
      </c>
      <c r="E24" s="10">
        <v>0</v>
      </c>
      <c r="F24" s="10">
        <v>5</v>
      </c>
      <c r="G24" s="10">
        <v>45.1</v>
      </c>
      <c r="H24" s="10">
        <v>44.9</v>
      </c>
      <c r="I24" s="10">
        <v>44.8</v>
      </c>
      <c r="J24" s="10">
        <v>49.6</v>
      </c>
      <c r="K24" s="10">
        <v>53.2</v>
      </c>
      <c r="L24" s="10">
        <v>52.2</v>
      </c>
      <c r="M24" s="10">
        <v>49.6</v>
      </c>
      <c r="N24" s="10">
        <v>47.8</v>
      </c>
      <c r="O24" s="10">
        <v>50.6</v>
      </c>
      <c r="P24" s="11">
        <v>48.644444399999998</v>
      </c>
      <c r="Q24" s="11">
        <v>3.1843802819999998</v>
      </c>
      <c r="R24" s="8"/>
      <c r="S24" s="8"/>
      <c r="T24" s="8"/>
      <c r="U24" s="8"/>
      <c r="V24" s="8"/>
      <c r="W24" s="8"/>
      <c r="X24" s="8"/>
      <c r="Y24" s="8"/>
      <c r="Z24" s="8"/>
      <c r="AA24" s="8"/>
      <c r="AB24" s="12"/>
      <c r="AC24" s="12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2"/>
      <c r="AO24" s="12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12"/>
      <c r="BA24" s="12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12"/>
      <c r="BM24" s="12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12"/>
      <c r="BY24" s="12"/>
    </row>
    <row r="25" spans="1:77" ht="16" x14ac:dyDescent="0.2">
      <c r="A25" s="8"/>
      <c r="B25" s="8"/>
      <c r="C25" s="8"/>
      <c r="D25" s="8"/>
      <c r="E25" s="8"/>
      <c r="F25" s="8"/>
      <c r="G25" s="10">
        <v>0.22800000000000001</v>
      </c>
      <c r="H25" s="10">
        <v>0.23499999999999999</v>
      </c>
      <c r="I25" s="10">
        <v>0.23300000000000001</v>
      </c>
      <c r="J25" s="10">
        <v>0.30399999999999999</v>
      </c>
      <c r="K25" s="10">
        <v>0.251</v>
      </c>
      <c r="L25" s="10">
        <v>0.247</v>
      </c>
      <c r="M25" s="10">
        <v>0.22800000000000001</v>
      </c>
      <c r="N25" s="10">
        <v>0.26900000000000002</v>
      </c>
      <c r="O25" s="10">
        <v>0.19900000000000001</v>
      </c>
      <c r="P25" s="11">
        <v>0.24377778</v>
      </c>
      <c r="Q25" s="11">
        <v>2.9625907999999999E-2</v>
      </c>
      <c r="R25" s="8"/>
      <c r="S25" s="8"/>
      <c r="T25" s="8"/>
      <c r="U25" s="8"/>
      <c r="V25" s="8"/>
      <c r="W25" s="8"/>
      <c r="X25" s="8"/>
      <c r="Y25" s="8"/>
      <c r="Z25" s="8"/>
      <c r="AA25" s="8"/>
      <c r="AB25" s="12"/>
      <c r="AC25" s="12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12"/>
      <c r="AO25" s="12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12"/>
      <c r="BA25" s="12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12"/>
      <c r="BM25" s="12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12"/>
      <c r="BY25" s="12"/>
    </row>
    <row r="26" spans="1:77" ht="16" x14ac:dyDescent="0.2">
      <c r="A26" s="8"/>
      <c r="B26" s="8"/>
      <c r="C26" s="8"/>
      <c r="D26" s="8"/>
      <c r="E26" s="8"/>
      <c r="F26" s="8"/>
      <c r="G26" s="10">
        <v>-0.79</v>
      </c>
      <c r="H26" s="10">
        <v>-1.04</v>
      </c>
      <c r="I26" s="10">
        <v>-1.06</v>
      </c>
      <c r="J26" s="8"/>
      <c r="K26" s="8"/>
      <c r="L26" s="8"/>
      <c r="M26" s="8"/>
      <c r="N26" s="8"/>
      <c r="O26" s="8"/>
      <c r="P26" s="11">
        <v>-0.96333329999999995</v>
      </c>
      <c r="Q26" s="11">
        <v>0.15044378799999999</v>
      </c>
      <c r="R26" s="8"/>
      <c r="S26" s="8"/>
      <c r="T26" s="8"/>
      <c r="U26" s="8"/>
      <c r="V26" s="8"/>
      <c r="W26" s="8"/>
      <c r="X26" s="8"/>
      <c r="Y26" s="8"/>
      <c r="Z26" s="8"/>
      <c r="AA26" s="8"/>
      <c r="AB26" s="12"/>
      <c r="AC26" s="12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12"/>
      <c r="AO26" s="12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12"/>
      <c r="BA26" s="12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12"/>
      <c r="BM26" s="12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12"/>
      <c r="BY26" s="12"/>
    </row>
    <row r="27" spans="1:77" ht="16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2"/>
      <c r="Q27" s="12"/>
      <c r="R27" s="8"/>
      <c r="S27" s="8"/>
      <c r="T27" s="8"/>
      <c r="U27" s="8"/>
      <c r="V27" s="8"/>
      <c r="W27" s="8"/>
      <c r="X27" s="8"/>
      <c r="Y27" s="8"/>
      <c r="Z27" s="8"/>
      <c r="AA27" s="8"/>
      <c r="AB27" s="12"/>
      <c r="AC27" s="12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12"/>
      <c r="AO27" s="12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12"/>
      <c r="BA27" s="12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12"/>
      <c r="BM27" s="12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12"/>
      <c r="BY27" s="12"/>
    </row>
    <row r="28" spans="1:77" ht="16" x14ac:dyDescent="0.2">
      <c r="A28" s="10">
        <v>10</v>
      </c>
      <c r="B28" s="10">
        <v>20</v>
      </c>
      <c r="C28" s="10">
        <v>5</v>
      </c>
      <c r="D28" s="10">
        <v>4</v>
      </c>
      <c r="E28" s="10">
        <v>0</v>
      </c>
      <c r="F28" s="10">
        <v>5</v>
      </c>
      <c r="G28" s="10">
        <v>61.8</v>
      </c>
      <c r="H28" s="10">
        <v>62.3</v>
      </c>
      <c r="I28" s="10">
        <v>62.5</v>
      </c>
      <c r="J28" s="10">
        <v>61.1</v>
      </c>
      <c r="K28" s="10">
        <v>60.9</v>
      </c>
      <c r="L28" s="10">
        <v>59.9</v>
      </c>
      <c r="M28" s="8"/>
      <c r="N28" s="8"/>
      <c r="O28" s="8"/>
      <c r="P28" s="11">
        <v>61.4166667</v>
      </c>
      <c r="Q28" s="11">
        <v>0.97655858299999998</v>
      </c>
      <c r="R28" s="8"/>
      <c r="S28" s="8"/>
      <c r="T28" s="8"/>
      <c r="U28" s="8"/>
      <c r="V28" s="8"/>
      <c r="W28" s="8"/>
      <c r="X28" s="8"/>
      <c r="Y28" s="8"/>
      <c r="Z28" s="8"/>
      <c r="AA28" s="8"/>
      <c r="AB28" s="12"/>
      <c r="AC28" s="12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12"/>
      <c r="AO28" s="12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12"/>
      <c r="BA28" s="12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12"/>
      <c r="BM28" s="12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12"/>
      <c r="BY28" s="12"/>
    </row>
    <row r="29" spans="1:77" ht="16" x14ac:dyDescent="0.2">
      <c r="A29" s="8"/>
      <c r="B29" s="8"/>
      <c r="C29" s="8"/>
      <c r="D29" s="8"/>
      <c r="E29" s="8"/>
      <c r="F29" s="8"/>
      <c r="G29" s="10">
        <v>0.22600000000000001</v>
      </c>
      <c r="H29" s="10">
        <v>0.24399999999999999</v>
      </c>
      <c r="I29" s="10">
        <v>0.23300000000000001</v>
      </c>
      <c r="J29" s="10">
        <v>0.23100000000000001</v>
      </c>
      <c r="K29" s="10">
        <v>0.2</v>
      </c>
      <c r="L29" s="10">
        <v>0.224</v>
      </c>
      <c r="M29" s="8"/>
      <c r="N29" s="8"/>
      <c r="O29" s="8"/>
      <c r="P29" s="11">
        <v>0.22633333</v>
      </c>
      <c r="Q29" s="11">
        <v>1.4678783000000001E-2</v>
      </c>
      <c r="R29" s="8"/>
      <c r="S29" s="8"/>
      <c r="T29" s="8"/>
      <c r="U29" s="8"/>
      <c r="V29" s="8"/>
      <c r="W29" s="8"/>
      <c r="X29" s="8"/>
      <c r="Y29" s="8"/>
      <c r="Z29" s="8"/>
      <c r="AA29" s="8"/>
      <c r="AB29" s="12"/>
      <c r="AC29" s="12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12"/>
      <c r="AO29" s="12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12"/>
      <c r="BA29" s="12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12"/>
      <c r="BM29" s="12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12"/>
      <c r="BY29" s="12"/>
    </row>
    <row r="30" spans="1:77" ht="16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12"/>
      <c r="Q30" s="12"/>
      <c r="R30" s="8"/>
      <c r="S30" s="8"/>
      <c r="T30" s="8"/>
      <c r="U30" s="8"/>
      <c r="V30" s="8"/>
      <c r="W30" s="8"/>
      <c r="X30" s="8"/>
      <c r="Y30" s="8"/>
      <c r="Z30" s="8"/>
      <c r="AA30" s="8"/>
      <c r="AB30" s="12"/>
      <c r="AC30" s="12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12"/>
      <c r="AO30" s="12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12"/>
      <c r="BA30" s="12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12"/>
      <c r="BM30" s="12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12"/>
      <c r="BY30" s="12"/>
    </row>
    <row r="31" spans="1:77" ht="16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12"/>
      <c r="Q31" s="12"/>
      <c r="R31" s="8"/>
      <c r="S31" s="8"/>
      <c r="T31" s="8"/>
      <c r="U31" s="8"/>
      <c r="V31" s="8"/>
      <c r="W31" s="8"/>
      <c r="X31" s="8"/>
      <c r="Y31" s="8"/>
      <c r="Z31" s="8"/>
      <c r="AA31" s="8"/>
      <c r="AB31" s="12"/>
      <c r="AC31" s="12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12"/>
      <c r="AO31" s="12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12"/>
      <c r="BA31" s="12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12"/>
      <c r="BM31" s="12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12"/>
      <c r="BY31" s="12"/>
    </row>
    <row r="32" spans="1:77" ht="16" x14ac:dyDescent="0.2">
      <c r="A32" s="14">
        <v>8</v>
      </c>
      <c r="B32" s="10">
        <v>20</v>
      </c>
      <c r="C32" s="10">
        <v>2.5</v>
      </c>
      <c r="D32" s="10">
        <v>8</v>
      </c>
      <c r="E32" s="10">
        <v>0</v>
      </c>
      <c r="F32" s="10">
        <v>5</v>
      </c>
      <c r="G32" s="10">
        <v>70</v>
      </c>
      <c r="H32" s="10">
        <v>73</v>
      </c>
      <c r="I32" s="10">
        <v>67.099999999999994</v>
      </c>
      <c r="J32" s="10">
        <v>73.900000000000006</v>
      </c>
      <c r="K32" s="10">
        <v>71.7</v>
      </c>
      <c r="L32" s="10">
        <v>68.900000000000006</v>
      </c>
      <c r="M32" s="10">
        <v>71.2</v>
      </c>
      <c r="N32" s="10">
        <v>68.3</v>
      </c>
      <c r="O32" s="10">
        <v>70.3</v>
      </c>
      <c r="P32" s="11">
        <v>70.488888900000006</v>
      </c>
      <c r="Q32" s="11">
        <v>2.2076256729999999</v>
      </c>
      <c r="R32" s="8"/>
      <c r="S32" s="8"/>
      <c r="T32" s="8"/>
      <c r="U32" s="8"/>
      <c r="V32" s="8"/>
      <c r="W32" s="8"/>
      <c r="X32" s="8"/>
      <c r="Y32" s="8"/>
      <c r="Z32" s="8"/>
      <c r="AA32" s="8"/>
      <c r="AB32" s="12"/>
      <c r="AC32" s="12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12"/>
      <c r="AO32" s="12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12"/>
      <c r="BA32" s="12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12"/>
      <c r="BM32" s="12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12"/>
      <c r="BY32" s="12"/>
    </row>
    <row r="33" spans="1:77" ht="16" x14ac:dyDescent="0.2">
      <c r="A33" s="8"/>
      <c r="B33" s="8"/>
      <c r="C33" s="8"/>
      <c r="D33" s="8"/>
      <c r="E33" s="8"/>
      <c r="F33" s="8"/>
      <c r="G33" s="10">
        <v>0.20499999999999999</v>
      </c>
      <c r="H33" s="10">
        <v>0.13400000000000001</v>
      </c>
      <c r="I33" s="10">
        <v>0.24</v>
      </c>
      <c r="J33" s="10">
        <v>0.11600000000000001</v>
      </c>
      <c r="K33" s="10">
        <v>0.17100000000000001</v>
      </c>
      <c r="L33" s="10">
        <v>0.22500000000000001</v>
      </c>
      <c r="M33" s="10">
        <v>0.191</v>
      </c>
      <c r="N33" s="10">
        <v>0.20799999999999999</v>
      </c>
      <c r="O33" s="10">
        <v>0.2223</v>
      </c>
      <c r="P33" s="11">
        <v>0.19025555999999999</v>
      </c>
      <c r="Q33" s="11">
        <v>4.2265088999999999E-2</v>
      </c>
      <c r="R33" s="8"/>
      <c r="S33" s="8"/>
      <c r="T33" s="8"/>
      <c r="U33" s="8"/>
      <c r="V33" s="8"/>
      <c r="W33" s="8"/>
      <c r="X33" s="8"/>
      <c r="Y33" s="8"/>
      <c r="Z33" s="8"/>
      <c r="AA33" s="8"/>
      <c r="AB33" s="12"/>
      <c r="AC33" s="12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12"/>
      <c r="AO33" s="12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12"/>
      <c r="BA33" s="12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12"/>
      <c r="BM33" s="12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12"/>
      <c r="BY33" s="12"/>
    </row>
    <row r="34" spans="1:77" ht="16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2"/>
      <c r="Q34" s="12"/>
      <c r="R34" s="8"/>
      <c r="S34" s="8"/>
      <c r="T34" s="8"/>
      <c r="U34" s="8"/>
      <c r="V34" s="8"/>
      <c r="W34" s="8"/>
      <c r="X34" s="8"/>
      <c r="Y34" s="8"/>
      <c r="Z34" s="8"/>
      <c r="AA34" s="8"/>
      <c r="AB34" s="12"/>
      <c r="AC34" s="12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12"/>
      <c r="AO34" s="12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12"/>
      <c r="BA34" s="12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12"/>
      <c r="BM34" s="12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12"/>
      <c r="BY34" s="12"/>
    </row>
    <row r="35" spans="1:77" ht="16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12"/>
      <c r="Q35" s="12"/>
      <c r="R35" s="8"/>
      <c r="S35" s="8"/>
      <c r="T35" s="8"/>
      <c r="U35" s="8"/>
      <c r="V35" s="8"/>
      <c r="W35" s="8"/>
      <c r="X35" s="8"/>
      <c r="Y35" s="8"/>
      <c r="Z35" s="8"/>
      <c r="AA35" s="8"/>
      <c r="AB35" s="12"/>
      <c r="AC35" s="12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12"/>
      <c r="AO35" s="12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12"/>
      <c r="BA35" s="12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12"/>
      <c r="BM35" s="12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12"/>
      <c r="BY35" s="12"/>
    </row>
    <row r="36" spans="1:77" ht="16" x14ac:dyDescent="0.2">
      <c r="A36" s="14">
        <v>6</v>
      </c>
      <c r="B36" s="10">
        <v>20</v>
      </c>
      <c r="C36" s="10">
        <v>1</v>
      </c>
      <c r="D36" s="10">
        <v>20</v>
      </c>
      <c r="E36" s="10">
        <v>0</v>
      </c>
      <c r="F36" s="10">
        <v>5</v>
      </c>
      <c r="G36" s="10">
        <v>80.8</v>
      </c>
      <c r="H36" s="10">
        <v>79.8</v>
      </c>
      <c r="I36" s="10">
        <v>79.5</v>
      </c>
      <c r="J36" s="10">
        <v>83</v>
      </c>
      <c r="K36" s="10">
        <v>81.7</v>
      </c>
      <c r="L36" s="10">
        <v>82</v>
      </c>
      <c r="M36" s="10">
        <v>81.5</v>
      </c>
      <c r="N36" s="10">
        <v>80.900000000000006</v>
      </c>
      <c r="O36" s="10">
        <v>78.8</v>
      </c>
      <c r="P36" s="11">
        <v>80.888888899999998</v>
      </c>
      <c r="Q36" s="11">
        <v>1.3327081869999999</v>
      </c>
      <c r="R36" s="8"/>
      <c r="S36" s="8"/>
      <c r="T36" s="8"/>
      <c r="U36" s="8"/>
      <c r="V36" s="8"/>
      <c r="W36" s="8"/>
      <c r="X36" s="8"/>
      <c r="Y36" s="8"/>
      <c r="Z36" s="8"/>
      <c r="AA36" s="8"/>
      <c r="AB36" s="12"/>
      <c r="AC36" s="12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12"/>
      <c r="AO36" s="12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12"/>
      <c r="BA36" s="12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12"/>
      <c r="BM36" s="12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12"/>
      <c r="BY36" s="12"/>
    </row>
    <row r="37" spans="1:77" ht="16" x14ac:dyDescent="0.2">
      <c r="A37" s="8"/>
      <c r="B37" s="8"/>
      <c r="C37" s="8"/>
      <c r="D37" s="8"/>
      <c r="E37" s="8"/>
      <c r="F37" s="8"/>
      <c r="G37" s="10">
        <v>0.215</v>
      </c>
      <c r="H37" s="10">
        <v>0.21199999999999999</v>
      </c>
      <c r="I37" s="10">
        <v>0.20100000000000001</v>
      </c>
      <c r="J37" s="10">
        <v>0.14499999999999999</v>
      </c>
      <c r="K37" s="10">
        <v>0.155</v>
      </c>
      <c r="L37" s="10">
        <v>0.157</v>
      </c>
      <c r="M37" s="10">
        <v>0.17199999999999999</v>
      </c>
      <c r="N37" s="10">
        <v>0.18</v>
      </c>
      <c r="O37" s="10">
        <v>0.19</v>
      </c>
      <c r="P37" s="11">
        <v>0.18077778</v>
      </c>
      <c r="Q37" s="11">
        <v>2.5562558999999999E-2</v>
      </c>
      <c r="R37" s="8"/>
      <c r="S37" s="8"/>
      <c r="T37" s="8"/>
      <c r="U37" s="8"/>
      <c r="V37" s="8"/>
      <c r="W37" s="8"/>
      <c r="X37" s="8"/>
      <c r="Y37" s="8"/>
      <c r="Z37" s="8"/>
      <c r="AA37" s="8"/>
      <c r="AB37" s="12"/>
      <c r="AC37" s="12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12"/>
      <c r="AO37" s="12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12"/>
      <c r="BA37" s="12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12"/>
      <c r="BM37" s="12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12"/>
      <c r="BY37" s="12"/>
    </row>
    <row r="38" spans="1:77" ht="16" x14ac:dyDescent="0.2">
      <c r="A38" s="8"/>
      <c r="B38" s="8"/>
      <c r="C38" s="8"/>
      <c r="D38" s="8"/>
      <c r="E38" s="8"/>
      <c r="F38" s="8"/>
      <c r="G38" s="10">
        <v>-0.15</v>
      </c>
      <c r="H38" s="10">
        <v>-0.44</v>
      </c>
      <c r="I38" s="10">
        <v>-0.32</v>
      </c>
      <c r="J38" s="8"/>
      <c r="K38" s="8"/>
      <c r="L38" s="8"/>
      <c r="M38" s="8"/>
      <c r="N38" s="8"/>
      <c r="O38" s="8"/>
      <c r="P38" s="11">
        <v>-0.30333329999999997</v>
      </c>
      <c r="Q38" s="11">
        <v>0.14571661999999999</v>
      </c>
      <c r="R38" s="8"/>
      <c r="S38" s="8"/>
      <c r="T38" s="8"/>
      <c r="U38" s="8"/>
      <c r="V38" s="8"/>
      <c r="W38" s="8"/>
      <c r="X38" s="8"/>
      <c r="Y38" s="8"/>
      <c r="Z38" s="8"/>
      <c r="AA38" s="8"/>
      <c r="AB38" s="12"/>
      <c r="AC38" s="12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12"/>
      <c r="AO38" s="12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12"/>
      <c r="BA38" s="12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12"/>
      <c r="BM38" s="12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12"/>
      <c r="BY38" s="12"/>
    </row>
    <row r="39" spans="1:77" ht="16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12"/>
      <c r="Q39" s="12"/>
      <c r="R39" s="8"/>
      <c r="S39" s="8"/>
      <c r="T39" s="8"/>
      <c r="U39" s="8"/>
      <c r="V39" s="8"/>
      <c r="W39" s="8"/>
      <c r="X39" s="8"/>
      <c r="Y39" s="8"/>
      <c r="Z39" s="8"/>
      <c r="AA39" s="8"/>
      <c r="AB39" s="12"/>
      <c r="AC39" s="12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12"/>
      <c r="AO39" s="12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12"/>
      <c r="BA39" s="12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12"/>
      <c r="BM39" s="12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12"/>
      <c r="BY39" s="12"/>
    </row>
    <row r="40" spans="1:77" ht="16" x14ac:dyDescent="0.2">
      <c r="A40" s="14">
        <v>13</v>
      </c>
      <c r="B40" s="10">
        <v>20</v>
      </c>
      <c r="C40" s="10">
        <v>0.5</v>
      </c>
      <c r="D40" s="10">
        <v>40</v>
      </c>
      <c r="E40" s="10">
        <v>0</v>
      </c>
      <c r="F40" s="10">
        <v>5</v>
      </c>
      <c r="G40" s="10">
        <v>86</v>
      </c>
      <c r="H40" s="10">
        <v>86.3</v>
      </c>
      <c r="I40" s="10">
        <v>87.5</v>
      </c>
      <c r="J40" s="10">
        <v>83.5</v>
      </c>
      <c r="K40" s="10">
        <v>85.2</v>
      </c>
      <c r="L40" s="10">
        <v>91.2</v>
      </c>
      <c r="M40" s="10">
        <v>92.1</v>
      </c>
      <c r="N40" s="10">
        <v>89.5</v>
      </c>
      <c r="O40" s="10">
        <v>89.2</v>
      </c>
      <c r="P40" s="11">
        <v>87.833333300000007</v>
      </c>
      <c r="Q40" s="11">
        <v>2.8661821299999999</v>
      </c>
      <c r="R40" s="8"/>
      <c r="S40" s="8"/>
      <c r="T40" s="8"/>
      <c r="U40" s="8"/>
      <c r="V40" s="8"/>
      <c r="W40" s="8"/>
      <c r="X40" s="8"/>
      <c r="Y40" s="8"/>
      <c r="Z40" s="8"/>
      <c r="AA40" s="8"/>
      <c r="AB40" s="12"/>
      <c r="AC40" s="12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12"/>
      <c r="AO40" s="12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12"/>
      <c r="BA40" s="12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12"/>
      <c r="BM40" s="12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12"/>
      <c r="BY40" s="12"/>
    </row>
    <row r="41" spans="1:77" ht="16" x14ac:dyDescent="0.2">
      <c r="A41" s="8"/>
      <c r="B41" s="8"/>
      <c r="C41" s="8"/>
      <c r="D41" s="8"/>
      <c r="E41" s="8"/>
      <c r="F41" s="8"/>
      <c r="G41" s="10">
        <v>0.17399999999999999</v>
      </c>
      <c r="H41" s="10">
        <v>0.17599999999999999</v>
      </c>
      <c r="I41" s="10">
        <v>0.13</v>
      </c>
      <c r="J41" s="10">
        <v>0.19900000000000001</v>
      </c>
      <c r="K41" s="10">
        <v>0.23799999999999999</v>
      </c>
      <c r="L41" s="10">
        <v>0.112</v>
      </c>
      <c r="M41" s="10">
        <v>0.16400000000000001</v>
      </c>
      <c r="N41" s="10">
        <v>0.157</v>
      </c>
      <c r="O41" s="10">
        <v>0.19800000000000001</v>
      </c>
      <c r="P41" s="11">
        <v>0.17199999999999999</v>
      </c>
      <c r="Q41" s="11">
        <v>3.7805422999999998E-2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12"/>
      <c r="AC41" s="12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12"/>
      <c r="AO41" s="12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12"/>
      <c r="BA41" s="12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12"/>
      <c r="BM41" s="12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12"/>
      <c r="BY41" s="12"/>
    </row>
    <row r="42" spans="1:77" ht="16" x14ac:dyDescent="0.2">
      <c r="A42" s="8"/>
      <c r="B42" s="8"/>
      <c r="C42" s="8"/>
      <c r="D42" s="8"/>
      <c r="E42" s="8"/>
      <c r="F42" s="8"/>
      <c r="G42" s="10">
        <v>0.16</v>
      </c>
      <c r="H42" s="10">
        <v>-0.9</v>
      </c>
      <c r="I42" s="10">
        <v>-2.97</v>
      </c>
      <c r="J42" s="8"/>
      <c r="K42" s="8"/>
      <c r="L42" s="8"/>
      <c r="M42" s="8"/>
      <c r="N42" s="8"/>
      <c r="O42" s="8"/>
      <c r="P42" s="11">
        <v>-1.2366667</v>
      </c>
      <c r="Q42" s="11">
        <v>1.5919275530000001</v>
      </c>
      <c r="R42" s="8"/>
      <c r="S42" s="8"/>
      <c r="T42" s="8"/>
      <c r="U42" s="8"/>
      <c r="V42" s="8"/>
      <c r="W42" s="8"/>
      <c r="X42" s="8"/>
      <c r="Y42" s="8"/>
      <c r="Z42" s="8"/>
      <c r="AA42" s="8"/>
      <c r="AB42" s="12"/>
      <c r="AC42" s="12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12"/>
      <c r="AO42" s="12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12"/>
      <c r="BA42" s="12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12"/>
      <c r="BY42" s="12"/>
    </row>
    <row r="43" spans="1:77" ht="16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12"/>
      <c r="Q43" s="12"/>
      <c r="R43" s="8"/>
      <c r="S43" s="8"/>
      <c r="T43" s="8"/>
      <c r="U43" s="8"/>
      <c r="V43" s="8"/>
      <c r="W43" s="8"/>
      <c r="X43" s="8"/>
      <c r="Y43" s="8"/>
      <c r="Z43" s="8"/>
      <c r="AA43" s="8"/>
      <c r="AB43" s="12"/>
      <c r="AC43" s="12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12"/>
      <c r="AO43" s="12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12"/>
      <c r="BA43" s="12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12"/>
      <c r="BM43" s="12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12"/>
      <c r="BY43" s="12"/>
    </row>
    <row r="44" spans="1:77" ht="16" x14ac:dyDescent="0.2">
      <c r="A44" s="10">
        <v>12</v>
      </c>
      <c r="B44" s="10">
        <v>30</v>
      </c>
      <c r="C44" s="10">
        <v>15</v>
      </c>
      <c r="D44" s="10">
        <v>2</v>
      </c>
      <c r="E44" s="10">
        <v>0</v>
      </c>
      <c r="F44" s="10">
        <v>5</v>
      </c>
      <c r="G44" s="10">
        <v>45.8</v>
      </c>
      <c r="H44" s="10">
        <v>46.1</v>
      </c>
      <c r="I44" s="10">
        <v>46.6</v>
      </c>
      <c r="J44" s="10">
        <v>49.6</v>
      </c>
      <c r="K44" s="10">
        <v>48</v>
      </c>
      <c r="L44" s="10">
        <v>48.5</v>
      </c>
      <c r="M44" s="10">
        <v>47.1</v>
      </c>
      <c r="N44" s="10">
        <v>50.6</v>
      </c>
      <c r="O44" s="10">
        <v>46</v>
      </c>
      <c r="P44" s="11">
        <v>47.588888900000001</v>
      </c>
      <c r="Q44" s="11">
        <v>1.705465072</v>
      </c>
      <c r="R44" s="8"/>
      <c r="S44" s="8"/>
      <c r="T44" s="8"/>
      <c r="U44" s="8"/>
      <c r="V44" s="8"/>
      <c r="W44" s="8"/>
      <c r="X44" s="8"/>
      <c r="Y44" s="8"/>
      <c r="Z44" s="8"/>
      <c r="AA44" s="8"/>
      <c r="AB44" s="12"/>
      <c r="AC44" s="12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12"/>
      <c r="AO44" s="12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12"/>
      <c r="BA44" s="12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12"/>
      <c r="BM44" s="12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12"/>
      <c r="BY44" s="12"/>
    </row>
    <row r="45" spans="1:77" ht="16" x14ac:dyDescent="0.2">
      <c r="A45" s="8"/>
      <c r="B45" s="8"/>
      <c r="C45" s="8"/>
      <c r="D45" s="8"/>
      <c r="E45" s="8"/>
      <c r="F45" s="8"/>
      <c r="G45" s="10">
        <v>0.25600000000000001</v>
      </c>
      <c r="H45" s="10">
        <v>0.24</v>
      </c>
      <c r="I45" s="10">
        <v>0.20499999999999999</v>
      </c>
      <c r="J45" s="10">
        <v>0.16900000000000001</v>
      </c>
      <c r="K45" s="10">
        <v>0.182</v>
      </c>
      <c r="L45" s="10">
        <v>0.19700000000000001</v>
      </c>
      <c r="M45" s="10">
        <v>0.2</v>
      </c>
      <c r="N45" s="10">
        <v>0.16300000000000001</v>
      </c>
      <c r="O45" s="10">
        <v>0.20599999999999999</v>
      </c>
      <c r="P45" s="11">
        <v>0.20200000000000001</v>
      </c>
      <c r="Q45" s="11">
        <v>3.0463092000000001E-2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12"/>
      <c r="AC45" s="12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12"/>
      <c r="AO45" s="12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12"/>
      <c r="BA45" s="12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12"/>
      <c r="BM45" s="12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12"/>
      <c r="BY45" s="12"/>
    </row>
    <row r="46" spans="1:77" ht="16" x14ac:dyDescent="0.2">
      <c r="A46" s="8"/>
      <c r="B46" s="8"/>
      <c r="C46" s="8"/>
      <c r="D46" s="8"/>
      <c r="E46" s="8"/>
      <c r="F46" s="8"/>
      <c r="G46" s="10">
        <v>-0.37</v>
      </c>
      <c r="H46" s="10">
        <v>-0.45</v>
      </c>
      <c r="I46" s="10">
        <v>-0.22</v>
      </c>
      <c r="J46" s="8"/>
      <c r="K46" s="8"/>
      <c r="L46" s="8"/>
      <c r="M46" s="8"/>
      <c r="N46" s="8"/>
      <c r="O46" s="8"/>
      <c r="P46" s="11">
        <v>-0.34666669999999999</v>
      </c>
      <c r="Q46" s="11">
        <v>0.11676186600000001</v>
      </c>
      <c r="R46" s="8"/>
      <c r="S46" s="8"/>
      <c r="T46" s="8"/>
      <c r="U46" s="8"/>
      <c r="V46" s="8"/>
      <c r="W46" s="8"/>
      <c r="X46" s="8"/>
      <c r="Y46" s="8"/>
      <c r="Z46" s="8"/>
      <c r="AA46" s="8"/>
      <c r="AB46" s="12"/>
      <c r="AC46" s="12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12"/>
      <c r="AO46" s="12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12"/>
      <c r="BA46" s="12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12"/>
      <c r="BM46" s="12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12"/>
      <c r="BY46" s="12"/>
    </row>
    <row r="47" spans="1:77" ht="16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12"/>
      <c r="Q47" s="12"/>
      <c r="R47" s="8"/>
      <c r="S47" s="8"/>
      <c r="T47" s="8"/>
      <c r="U47" s="8"/>
      <c r="V47" s="8"/>
      <c r="W47" s="8"/>
      <c r="X47" s="8"/>
      <c r="Y47" s="8"/>
      <c r="Z47" s="8"/>
      <c r="AA47" s="8"/>
      <c r="AB47" s="12"/>
      <c r="AC47" s="12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12"/>
      <c r="AO47" s="12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12"/>
      <c r="BA47" s="12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12"/>
      <c r="BM47" s="12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12"/>
      <c r="BY47" s="12"/>
    </row>
    <row r="48" spans="1:77" ht="16" x14ac:dyDescent="0.2">
      <c r="A48" s="10">
        <v>14</v>
      </c>
      <c r="B48" s="10">
        <v>40</v>
      </c>
      <c r="C48" s="10">
        <v>20</v>
      </c>
      <c r="D48" s="10">
        <v>2</v>
      </c>
      <c r="E48" s="10">
        <v>0</v>
      </c>
      <c r="F48" s="10">
        <v>5</v>
      </c>
      <c r="G48" s="10">
        <v>50.6</v>
      </c>
      <c r="H48" s="10">
        <v>50.3</v>
      </c>
      <c r="I48" s="10">
        <v>52.7</v>
      </c>
      <c r="J48" s="10">
        <v>47.5</v>
      </c>
      <c r="K48" s="10">
        <v>47.9</v>
      </c>
      <c r="L48" s="10">
        <v>47.1</v>
      </c>
      <c r="M48" s="8"/>
      <c r="N48" s="8"/>
      <c r="O48" s="8"/>
      <c r="P48" s="11">
        <v>49.35</v>
      </c>
      <c r="Q48" s="11">
        <v>2.203406454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12"/>
      <c r="AC48" s="12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12"/>
      <c r="AO48" s="12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12"/>
      <c r="BA48" s="12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12"/>
      <c r="BM48" s="12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12"/>
      <c r="BY48" s="12"/>
    </row>
    <row r="49" spans="1:77" ht="16" x14ac:dyDescent="0.2">
      <c r="A49" s="8"/>
      <c r="B49" s="8"/>
      <c r="C49" s="8"/>
      <c r="D49" s="8"/>
      <c r="E49" s="8"/>
      <c r="F49" s="8"/>
      <c r="G49" s="10">
        <v>0.14499999999999999</v>
      </c>
      <c r="H49" s="10">
        <v>0.17699999999999999</v>
      </c>
      <c r="I49" s="10">
        <v>0.13</v>
      </c>
      <c r="J49" s="10">
        <v>0.20699999999999999</v>
      </c>
      <c r="K49" s="10">
        <v>0.16800000000000001</v>
      </c>
      <c r="L49" s="10">
        <v>0.215</v>
      </c>
      <c r="M49" s="8"/>
      <c r="N49" s="8"/>
      <c r="O49" s="8"/>
      <c r="P49" s="11">
        <v>0.17366667</v>
      </c>
      <c r="Q49" s="11">
        <v>3.3440494000000001E-2</v>
      </c>
      <c r="R49" s="8"/>
      <c r="S49" s="8"/>
      <c r="T49" s="8"/>
      <c r="U49" s="8"/>
      <c r="V49" s="8"/>
      <c r="W49" s="8"/>
      <c r="X49" s="8"/>
      <c r="Y49" s="8"/>
      <c r="Z49" s="8"/>
      <c r="AA49" s="8"/>
      <c r="AB49" s="12"/>
      <c r="AC49" s="12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12"/>
      <c r="AO49" s="12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12"/>
      <c r="BA49" s="12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12"/>
      <c r="BM49" s="12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12"/>
      <c r="BY49" s="12"/>
    </row>
    <row r="50" spans="1:77" ht="16" x14ac:dyDescent="0.2">
      <c r="A50" s="8"/>
      <c r="B50" s="8"/>
      <c r="C50" s="8"/>
      <c r="D50" s="8"/>
      <c r="E50" s="8"/>
      <c r="F50" s="8"/>
      <c r="G50" s="10">
        <v>-5.93</v>
      </c>
      <c r="H50" s="10">
        <v>-3.61</v>
      </c>
      <c r="I50" s="10">
        <v>-0.68</v>
      </c>
      <c r="J50" s="8"/>
      <c r="K50" s="8"/>
      <c r="L50" s="8"/>
      <c r="M50" s="8"/>
      <c r="N50" s="8"/>
      <c r="O50" s="8"/>
      <c r="P50" s="11">
        <v>-3.4066667000000002</v>
      </c>
      <c r="Q50" s="11">
        <v>2.6308997189999999</v>
      </c>
      <c r="R50" s="8"/>
      <c r="S50" s="8"/>
      <c r="T50" s="8"/>
      <c r="U50" s="8"/>
      <c r="V50" s="8"/>
      <c r="W50" s="8"/>
      <c r="X50" s="8"/>
      <c r="Y50" s="8"/>
      <c r="Z50" s="8"/>
      <c r="AA50" s="8"/>
      <c r="AB50" s="12"/>
      <c r="AC50" s="12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12"/>
      <c r="AO50" s="12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12"/>
      <c r="BA50" s="12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12"/>
      <c r="BM50" s="12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12"/>
      <c r="BY50" s="12"/>
    </row>
    <row r="51" spans="1:77" ht="16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12"/>
      <c r="Q51" s="12"/>
      <c r="R51" s="8"/>
      <c r="S51" s="8"/>
      <c r="T51" s="8"/>
      <c r="U51" s="8"/>
      <c r="V51" s="8"/>
      <c r="W51" s="8"/>
      <c r="X51" s="8"/>
      <c r="Y51" s="8"/>
      <c r="Z51" s="8"/>
      <c r="AA51" s="8"/>
      <c r="AB51" s="12"/>
      <c r="AC51" s="12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12"/>
      <c r="AO51" s="12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12"/>
      <c r="BA51" s="12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12"/>
      <c r="BM51" s="12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12"/>
      <c r="BY51" s="12"/>
    </row>
    <row r="52" spans="1:77" ht="16" x14ac:dyDescent="0.2">
      <c r="A52" s="14">
        <v>9</v>
      </c>
      <c r="B52" s="10">
        <v>40</v>
      </c>
      <c r="C52" s="10">
        <v>1</v>
      </c>
      <c r="D52" s="10">
        <v>40</v>
      </c>
      <c r="E52" s="10">
        <v>0</v>
      </c>
      <c r="F52" s="10">
        <v>5</v>
      </c>
      <c r="G52" s="10">
        <v>125.8</v>
      </c>
      <c r="H52" s="10">
        <v>123</v>
      </c>
      <c r="I52" s="10">
        <v>120.1</v>
      </c>
      <c r="J52" s="10">
        <v>125.7</v>
      </c>
      <c r="K52" s="10">
        <v>128.69999999999999</v>
      </c>
      <c r="L52" s="10">
        <v>123.2</v>
      </c>
      <c r="M52" s="10">
        <v>125.9</v>
      </c>
      <c r="N52" s="10">
        <v>128.5</v>
      </c>
      <c r="O52" s="10">
        <v>129.69999999999999</v>
      </c>
      <c r="P52" s="11">
        <v>125.62222199999999</v>
      </c>
      <c r="Q52" s="11">
        <v>3.11720138</v>
      </c>
      <c r="R52" s="8"/>
      <c r="S52" s="8"/>
      <c r="T52" s="8"/>
      <c r="U52" s="8"/>
      <c r="V52" s="8"/>
      <c r="W52" s="8"/>
      <c r="X52" s="8"/>
      <c r="Y52" s="8"/>
      <c r="Z52" s="8"/>
      <c r="AA52" s="8"/>
      <c r="AB52" s="12"/>
      <c r="AC52" s="12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12"/>
      <c r="AO52" s="12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12"/>
      <c r="BA52" s="12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12"/>
      <c r="BM52" s="12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12"/>
      <c r="BY52" s="12"/>
    </row>
    <row r="53" spans="1:77" ht="16" x14ac:dyDescent="0.2">
      <c r="A53" s="8"/>
      <c r="B53" s="8"/>
      <c r="C53" s="8"/>
      <c r="D53" s="8"/>
      <c r="E53" s="8"/>
      <c r="F53" s="8"/>
      <c r="G53" s="10">
        <v>0.13</v>
      </c>
      <c r="H53" s="10">
        <v>0.161</v>
      </c>
      <c r="I53" s="10">
        <v>0.153</v>
      </c>
      <c r="J53" s="10">
        <v>0.2</v>
      </c>
      <c r="K53" s="10">
        <v>0.154</v>
      </c>
      <c r="L53" s="10">
        <v>8.3000000000000004E-2</v>
      </c>
      <c r="M53" s="10">
        <v>0.152</v>
      </c>
      <c r="N53" s="10">
        <v>0.126</v>
      </c>
      <c r="O53" s="10">
        <v>8.7999999999999995E-2</v>
      </c>
      <c r="P53" s="11">
        <v>0.13855555999999999</v>
      </c>
      <c r="Q53" s="11">
        <v>3.6708688000000003E-2</v>
      </c>
      <c r="R53" s="8"/>
      <c r="S53" s="8"/>
      <c r="T53" s="8"/>
      <c r="U53" s="8"/>
      <c r="V53" s="8"/>
      <c r="W53" s="8"/>
      <c r="X53" s="8"/>
      <c r="Y53" s="8"/>
      <c r="Z53" s="8"/>
      <c r="AA53" s="8"/>
      <c r="AB53" s="12"/>
      <c r="AC53" s="12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12"/>
      <c r="AO53" s="12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12"/>
      <c r="BA53" s="12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12"/>
      <c r="BM53" s="12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12"/>
      <c r="BY53" s="12"/>
    </row>
    <row r="54" spans="1:77" ht="16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2"/>
      <c r="Q54" s="12"/>
      <c r="R54" s="8"/>
      <c r="S54" s="8"/>
      <c r="T54" s="8"/>
      <c r="U54" s="8"/>
      <c r="V54" s="8"/>
      <c r="W54" s="8"/>
      <c r="X54" s="8"/>
      <c r="Y54" s="8"/>
      <c r="Z54" s="8"/>
      <c r="AA54" s="8"/>
      <c r="AB54" s="12"/>
      <c r="AC54" s="12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12"/>
      <c r="AO54" s="12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12"/>
      <c r="BA54" s="12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12"/>
      <c r="BM54" s="12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12"/>
      <c r="BY54" s="12"/>
    </row>
    <row r="55" spans="1:77" ht="16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2"/>
      <c r="Q55" s="12"/>
      <c r="R55" s="8"/>
      <c r="S55" s="8"/>
      <c r="T55" s="8"/>
      <c r="U55" s="8"/>
      <c r="V55" s="8"/>
      <c r="W55" s="8"/>
      <c r="X55" s="8"/>
      <c r="Y55" s="8"/>
      <c r="Z55" s="8"/>
      <c r="AA55" s="8"/>
      <c r="AB55" s="12"/>
      <c r="AC55" s="12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12"/>
      <c r="AO55" s="12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12"/>
      <c r="BA55" s="12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12"/>
      <c r="BM55" s="12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12"/>
      <c r="BY55" s="12"/>
    </row>
    <row r="56" spans="1:77" ht="16" x14ac:dyDescent="0.2">
      <c r="A56" s="10">
        <v>7</v>
      </c>
      <c r="B56" s="10">
        <v>50</v>
      </c>
      <c r="C56" s="10">
        <v>1</v>
      </c>
      <c r="D56" s="10">
        <v>50</v>
      </c>
      <c r="E56" s="10">
        <v>0</v>
      </c>
      <c r="F56" s="10">
        <v>5</v>
      </c>
      <c r="G56" s="10">
        <v>135.69999999999999</v>
      </c>
      <c r="H56" s="10">
        <v>141.30000000000001</v>
      </c>
      <c r="I56" s="10">
        <v>131.1</v>
      </c>
      <c r="J56" s="10">
        <v>133.19999999999999</v>
      </c>
      <c r="K56" s="10">
        <v>145.1</v>
      </c>
      <c r="L56" s="10">
        <v>141.9</v>
      </c>
      <c r="M56" s="10">
        <v>132.4</v>
      </c>
      <c r="N56" s="10">
        <v>136.69999999999999</v>
      </c>
      <c r="O56" s="10">
        <v>136.9</v>
      </c>
      <c r="P56" s="11">
        <v>137.14444399999999</v>
      </c>
      <c r="Q56" s="11">
        <v>4.7450266360000004</v>
      </c>
      <c r="R56" s="8"/>
      <c r="S56" s="8"/>
      <c r="T56" s="8"/>
      <c r="U56" s="8"/>
      <c r="V56" s="8"/>
      <c r="W56" s="8"/>
      <c r="X56" s="8"/>
      <c r="Y56" s="8"/>
      <c r="Z56" s="8"/>
      <c r="AA56" s="8"/>
      <c r="AB56" s="12"/>
      <c r="AC56" s="12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12"/>
      <c r="AO56" s="12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12"/>
      <c r="BA56" s="12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12"/>
      <c r="BM56" s="12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12"/>
      <c r="BY56" s="12"/>
    </row>
    <row r="57" spans="1:77" ht="16" x14ac:dyDescent="0.2">
      <c r="A57" s="8"/>
      <c r="B57" s="8"/>
      <c r="C57" s="8"/>
      <c r="D57" s="8"/>
      <c r="E57" s="8"/>
      <c r="F57" s="8"/>
      <c r="G57" s="10">
        <v>0.18</v>
      </c>
      <c r="H57" s="10">
        <v>0.158</v>
      </c>
      <c r="I57" s="10">
        <v>0.249</v>
      </c>
      <c r="J57" s="10">
        <v>0.189</v>
      </c>
      <c r="K57" s="10">
        <v>8.6999999999999994E-2</v>
      </c>
      <c r="L57" s="10">
        <v>0.13100000000000001</v>
      </c>
      <c r="M57" s="10">
        <v>0.23799999999999999</v>
      </c>
      <c r="N57" s="10">
        <v>0.184</v>
      </c>
      <c r="O57" s="10">
        <v>0.16900000000000001</v>
      </c>
      <c r="P57" s="11">
        <v>0.17611110999999999</v>
      </c>
      <c r="Q57" s="11">
        <v>4.9675055000000003E-2</v>
      </c>
      <c r="R57" s="8"/>
      <c r="S57" s="8"/>
      <c r="T57" s="8"/>
      <c r="U57" s="8"/>
      <c r="V57" s="8"/>
      <c r="W57" s="8"/>
      <c r="X57" s="8"/>
      <c r="Y57" s="8"/>
      <c r="Z57" s="8"/>
      <c r="AA57" s="8"/>
      <c r="AB57" s="12"/>
      <c r="AC57" s="12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12"/>
      <c r="AO57" s="12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12"/>
      <c r="BA57" s="12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12"/>
      <c r="BM57" s="12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12"/>
      <c r="BY57" s="12"/>
    </row>
    <row r="58" spans="1:77" ht="16" x14ac:dyDescent="0.2">
      <c r="A58" s="8"/>
      <c r="B58" s="8"/>
      <c r="C58" s="8"/>
      <c r="D58" s="8"/>
      <c r="E58" s="8"/>
      <c r="F58" s="8"/>
      <c r="G58" s="10">
        <v>-29.91</v>
      </c>
      <c r="H58" s="10">
        <v>-28.83</v>
      </c>
      <c r="I58" s="10">
        <v>-28.79</v>
      </c>
      <c r="J58" s="10">
        <v>-31.75</v>
      </c>
      <c r="K58" s="10">
        <v>-24.17</v>
      </c>
      <c r="L58" s="10">
        <v>-28.12</v>
      </c>
      <c r="M58" s="8"/>
      <c r="N58" s="8"/>
      <c r="O58" s="8"/>
      <c r="P58" s="11">
        <v>-28.594999999999999</v>
      </c>
      <c r="Q58" s="11">
        <v>2.5132747559999999</v>
      </c>
      <c r="R58" s="8"/>
      <c r="S58" s="8"/>
      <c r="T58" s="8"/>
      <c r="U58" s="8"/>
      <c r="V58" s="8"/>
      <c r="W58" s="8"/>
      <c r="X58" s="8"/>
      <c r="Y58" s="8"/>
      <c r="Z58" s="8"/>
      <c r="AA58" s="8"/>
      <c r="AB58" s="12"/>
      <c r="AC58" s="12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12"/>
      <c r="AO58" s="12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12"/>
      <c r="BA58" s="12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12"/>
      <c r="BM58" s="12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12"/>
      <c r="BY58" s="12"/>
    </row>
    <row r="59" spans="1:77" ht="16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12"/>
      <c r="Q59" s="12"/>
      <c r="R59" s="8"/>
      <c r="S59" s="8"/>
      <c r="T59" s="8"/>
      <c r="U59" s="8"/>
      <c r="V59" s="8"/>
      <c r="W59" s="8"/>
      <c r="X59" s="8"/>
      <c r="Y59" s="8"/>
      <c r="Z59" s="8"/>
      <c r="AA59" s="8"/>
      <c r="AB59" s="12"/>
      <c r="AC59" s="12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12"/>
      <c r="AO59" s="12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12"/>
      <c r="BA59" s="12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12"/>
      <c r="BM59" s="12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12"/>
      <c r="BY59" s="12"/>
    </row>
    <row r="60" spans="1:77" ht="16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12"/>
      <c r="Q60" s="12"/>
      <c r="R60" s="8"/>
      <c r="S60" s="8"/>
      <c r="T60" s="8"/>
      <c r="U60" s="8"/>
      <c r="V60" s="8"/>
      <c r="W60" s="8"/>
      <c r="X60" s="8"/>
      <c r="Y60" s="8"/>
      <c r="Z60" s="8"/>
      <c r="AA60" s="8"/>
      <c r="AB60" s="12"/>
      <c r="AC60" s="12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12"/>
      <c r="AO60" s="12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12"/>
      <c r="BA60" s="12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12"/>
      <c r="BM60" s="12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12"/>
      <c r="BY60" s="12"/>
    </row>
    <row r="61" spans="1:77" ht="16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12"/>
      <c r="Q61" s="12"/>
      <c r="R61" s="8"/>
      <c r="S61" s="8"/>
      <c r="T61" s="8"/>
      <c r="U61" s="8"/>
      <c r="V61" s="8"/>
      <c r="W61" s="8"/>
      <c r="X61" s="8"/>
      <c r="Y61" s="8"/>
      <c r="Z61" s="8"/>
      <c r="AA61" s="8"/>
      <c r="AB61" s="12"/>
      <c r="AC61" s="12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12"/>
      <c r="AO61" s="12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12"/>
      <c r="BA61" s="12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12"/>
      <c r="BM61" s="12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12"/>
      <c r="BY61" s="12"/>
    </row>
    <row r="62" spans="1:77" ht="16" x14ac:dyDescent="0.2">
      <c r="A62" s="16">
        <v>15</v>
      </c>
      <c r="B62" s="10">
        <v>10</v>
      </c>
      <c r="C62" s="10">
        <v>10</v>
      </c>
      <c r="D62" s="10">
        <v>1</v>
      </c>
      <c r="E62" s="10">
        <v>0</v>
      </c>
      <c r="F62" s="7" t="s">
        <v>53</v>
      </c>
      <c r="G62" s="10">
        <v>22.8</v>
      </c>
      <c r="H62" s="10">
        <v>21.8</v>
      </c>
      <c r="I62" s="10">
        <v>24.4</v>
      </c>
      <c r="J62" s="10">
        <v>26.1</v>
      </c>
      <c r="K62" s="10">
        <v>28.3</v>
      </c>
      <c r="L62" s="10">
        <v>29.4</v>
      </c>
      <c r="M62" s="10">
        <v>25.3</v>
      </c>
      <c r="N62" s="10">
        <v>23.2</v>
      </c>
      <c r="O62" s="10">
        <v>19.399999999999999</v>
      </c>
      <c r="P62" s="11">
        <v>24.522222200000002</v>
      </c>
      <c r="Q62" s="11">
        <v>3.1530849089999999</v>
      </c>
      <c r="R62" s="8"/>
      <c r="S62" s="10">
        <v>22.9</v>
      </c>
      <c r="T62" s="10">
        <v>27.6</v>
      </c>
      <c r="U62" s="10">
        <v>27.9</v>
      </c>
      <c r="V62" s="10">
        <v>32.5</v>
      </c>
      <c r="W62" s="10">
        <v>27.2</v>
      </c>
      <c r="X62" s="10">
        <v>29.6</v>
      </c>
      <c r="Y62" s="10">
        <v>25.7</v>
      </c>
      <c r="Z62" s="10">
        <v>2.4</v>
      </c>
      <c r="AA62" s="10">
        <v>31.4</v>
      </c>
      <c r="AB62" s="11">
        <v>25.244444399999999</v>
      </c>
      <c r="AC62" s="11">
        <v>9.0381291099999999</v>
      </c>
      <c r="AD62" s="8"/>
      <c r="AE62" s="10">
        <v>25.4</v>
      </c>
      <c r="AF62" s="10">
        <v>23.9</v>
      </c>
      <c r="AG62" s="10">
        <v>23.6</v>
      </c>
      <c r="AH62" s="10">
        <v>35.9</v>
      </c>
      <c r="AI62" s="10">
        <v>32.200000000000003</v>
      </c>
      <c r="AJ62" s="10">
        <v>34.6</v>
      </c>
      <c r="AK62" s="10">
        <v>28.7</v>
      </c>
      <c r="AL62" s="10">
        <v>29</v>
      </c>
      <c r="AM62" s="10">
        <v>35</v>
      </c>
      <c r="AN62" s="11">
        <v>29.811111100000002</v>
      </c>
      <c r="AO62" s="11">
        <v>4.8413439399999998</v>
      </c>
      <c r="AP62" s="8"/>
      <c r="AQ62" s="7">
        <v>0</v>
      </c>
      <c r="AR62" s="8"/>
      <c r="AS62" s="8"/>
      <c r="AT62" s="8"/>
      <c r="AU62" s="8"/>
      <c r="AV62" s="8"/>
      <c r="AW62" s="8"/>
      <c r="AX62" s="8"/>
      <c r="AY62" s="8"/>
      <c r="AZ62" s="9" t="s">
        <v>54</v>
      </c>
      <c r="BA62" s="12"/>
      <c r="BB62" s="8"/>
      <c r="BC62" s="7" t="s">
        <v>55</v>
      </c>
      <c r="BD62" s="7" t="s">
        <v>55</v>
      </c>
      <c r="BE62" s="7" t="s">
        <v>56</v>
      </c>
      <c r="BF62" s="7" t="s">
        <v>55</v>
      </c>
      <c r="BG62" s="7" t="s">
        <v>55</v>
      </c>
      <c r="BH62" s="7" t="s">
        <v>55</v>
      </c>
      <c r="BI62" s="7" t="s">
        <v>55</v>
      </c>
      <c r="BJ62" s="7" t="s">
        <v>55</v>
      </c>
      <c r="BK62" s="7" t="s">
        <v>55</v>
      </c>
      <c r="BL62" s="12"/>
      <c r="BM62" s="12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12"/>
      <c r="BY62" s="12"/>
    </row>
    <row r="63" spans="1:77" ht="16" x14ac:dyDescent="0.2">
      <c r="A63" s="8"/>
      <c r="B63" s="8"/>
      <c r="C63" s="8"/>
      <c r="D63" s="8"/>
      <c r="E63" s="8"/>
      <c r="F63" s="8"/>
      <c r="G63" s="10">
        <v>0.35499999999999998</v>
      </c>
      <c r="H63" s="10">
        <v>0.42699999999999999</v>
      </c>
      <c r="I63" s="10">
        <v>0.26200000000000001</v>
      </c>
      <c r="J63" s="10">
        <v>0.41</v>
      </c>
      <c r="K63" s="10">
        <v>0.35799999999999998</v>
      </c>
      <c r="L63" s="10">
        <v>0.24099999999999999</v>
      </c>
      <c r="M63" s="10">
        <v>0.36199999999999999</v>
      </c>
      <c r="N63" s="10">
        <v>0.46500000000000002</v>
      </c>
      <c r="O63" s="10">
        <v>0.496</v>
      </c>
      <c r="P63" s="11">
        <v>0.37511111000000003</v>
      </c>
      <c r="Q63" s="11">
        <v>8.5332356999999998E-2</v>
      </c>
      <c r="R63" s="8"/>
      <c r="S63" s="10">
        <v>0.38100000000000001</v>
      </c>
      <c r="T63" s="10">
        <v>0.27400000000000002</v>
      </c>
      <c r="U63" s="10">
        <v>0.29199999999999998</v>
      </c>
      <c r="V63" s="10">
        <v>0.20899999999999999</v>
      </c>
      <c r="W63" s="10">
        <v>0.32300000000000001</v>
      </c>
      <c r="X63" s="10">
        <v>0.33</v>
      </c>
      <c r="Y63" s="10">
        <v>0.44800000000000001</v>
      </c>
      <c r="Z63" s="10">
        <v>0.21199999999999999</v>
      </c>
      <c r="AA63" s="10">
        <v>0.19900000000000001</v>
      </c>
      <c r="AB63" s="11">
        <v>0.29644443999999998</v>
      </c>
      <c r="AC63" s="11">
        <v>8.4221599999999994E-2</v>
      </c>
      <c r="AD63" s="8"/>
      <c r="AE63" s="10">
        <v>0.35899999999999999</v>
      </c>
      <c r="AF63" s="10">
        <v>0.432</v>
      </c>
      <c r="AG63" s="10">
        <v>0.40300000000000002</v>
      </c>
      <c r="AH63" s="10">
        <v>0.222</v>
      </c>
      <c r="AI63" s="10">
        <v>0.27900000000000003</v>
      </c>
      <c r="AJ63" s="10">
        <v>0.23699999999999999</v>
      </c>
      <c r="AK63" s="10">
        <v>0.44400000000000001</v>
      </c>
      <c r="AL63" s="10">
        <v>0.39700000000000002</v>
      </c>
      <c r="AM63" s="10">
        <v>0.318</v>
      </c>
      <c r="AN63" s="11">
        <v>0.34344444000000002</v>
      </c>
      <c r="AO63" s="11">
        <v>8.3284319999999995E-2</v>
      </c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12"/>
      <c r="BA63" s="12"/>
      <c r="BB63" s="8"/>
      <c r="BC63" s="7" t="s">
        <v>55</v>
      </c>
      <c r="BD63" s="7" t="s">
        <v>55</v>
      </c>
      <c r="BE63" s="7" t="s">
        <v>56</v>
      </c>
      <c r="BF63" s="7" t="s">
        <v>55</v>
      </c>
      <c r="BG63" s="7" t="s">
        <v>55</v>
      </c>
      <c r="BH63" s="7" t="s">
        <v>55</v>
      </c>
      <c r="BI63" s="7" t="s">
        <v>55</v>
      </c>
      <c r="BJ63" s="7" t="s">
        <v>56</v>
      </c>
      <c r="BK63" s="7" t="s">
        <v>55</v>
      </c>
      <c r="BL63" s="12"/>
      <c r="BM63" s="12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12"/>
      <c r="BY63" s="12"/>
    </row>
    <row r="64" spans="1:77" ht="16" x14ac:dyDescent="0.2">
      <c r="A64" s="8"/>
      <c r="B64" s="8"/>
      <c r="C64" s="8"/>
      <c r="D64" s="8"/>
      <c r="E64" s="8"/>
      <c r="F64" s="8"/>
      <c r="G64" s="10">
        <v>-0.4</v>
      </c>
      <c r="H64" s="10">
        <v>-0.56999999999999995</v>
      </c>
      <c r="I64" s="10">
        <v>0.04</v>
      </c>
      <c r="J64" s="8"/>
      <c r="K64" s="8"/>
      <c r="L64" s="8"/>
      <c r="M64" s="8"/>
      <c r="N64" s="8"/>
      <c r="O64" s="8"/>
      <c r="P64" s="11">
        <v>-0.31</v>
      </c>
      <c r="Q64" s="11">
        <v>0.31480152500000003</v>
      </c>
      <c r="R64" s="8"/>
      <c r="S64" s="8"/>
      <c r="T64" s="8"/>
      <c r="U64" s="8"/>
      <c r="V64" s="8"/>
      <c r="W64" s="8"/>
      <c r="X64" s="8"/>
      <c r="Y64" s="8"/>
      <c r="Z64" s="8"/>
      <c r="AA64" s="8"/>
      <c r="AB64" s="12"/>
      <c r="AC64" s="12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12"/>
      <c r="AO64" s="12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12"/>
      <c r="BA64" s="12"/>
      <c r="BB64" s="8"/>
      <c r="BC64" s="7"/>
      <c r="BD64" s="7"/>
      <c r="BE64" s="7"/>
      <c r="BF64" s="7"/>
      <c r="BG64" s="7"/>
      <c r="BH64" s="7"/>
      <c r="BI64" s="8"/>
      <c r="BJ64" s="8"/>
      <c r="BK64" s="8"/>
      <c r="BL64" s="12"/>
      <c r="BM64" s="12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12"/>
      <c r="BY64" s="12"/>
    </row>
    <row r="65" spans="1:77" ht="16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2"/>
      <c r="Q65" s="12"/>
      <c r="R65" s="8"/>
      <c r="S65" s="8"/>
      <c r="T65" s="8"/>
      <c r="U65" s="8"/>
      <c r="V65" s="8"/>
      <c r="W65" s="8"/>
      <c r="X65" s="8"/>
      <c r="Y65" s="8"/>
      <c r="Z65" s="8"/>
      <c r="AA65" s="8"/>
      <c r="AB65" s="12"/>
      <c r="AC65" s="12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2"/>
      <c r="AO65" s="12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12"/>
      <c r="BA65" s="12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12"/>
      <c r="BM65" s="12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12"/>
      <c r="BY65" s="12"/>
    </row>
    <row r="66" spans="1:77" ht="16" x14ac:dyDescent="0.2">
      <c r="A66" s="16">
        <v>16</v>
      </c>
      <c r="B66" s="17">
        <v>20</v>
      </c>
      <c r="C66" s="10">
        <v>10</v>
      </c>
      <c r="D66" s="10">
        <v>2</v>
      </c>
      <c r="E66" s="10">
        <v>0</v>
      </c>
      <c r="F66" s="10">
        <v>10</v>
      </c>
      <c r="G66" s="10">
        <v>41.4</v>
      </c>
      <c r="H66" s="10">
        <v>39.700000000000003</v>
      </c>
      <c r="I66" s="10">
        <v>42.5</v>
      </c>
      <c r="J66" s="10">
        <v>40</v>
      </c>
      <c r="K66" s="10">
        <v>40.4</v>
      </c>
      <c r="L66" s="10">
        <v>40</v>
      </c>
      <c r="M66" s="10">
        <v>41.7</v>
      </c>
      <c r="N66" s="10">
        <v>37.1</v>
      </c>
      <c r="O66" s="10">
        <v>40.1</v>
      </c>
      <c r="P66" s="11">
        <v>40.322222199999999</v>
      </c>
      <c r="Q66" s="11">
        <v>1.534419905</v>
      </c>
      <c r="R66" s="8"/>
      <c r="S66" s="10">
        <v>41.6</v>
      </c>
      <c r="T66" s="10">
        <v>44.7</v>
      </c>
      <c r="U66" s="10">
        <v>41.9</v>
      </c>
      <c r="V66" s="10">
        <v>44.5</v>
      </c>
      <c r="W66" s="10">
        <v>44.9</v>
      </c>
      <c r="X66" s="10">
        <v>43.3</v>
      </c>
      <c r="Y66" s="10">
        <v>39.799999999999997</v>
      </c>
      <c r="Z66" s="10">
        <v>45.7</v>
      </c>
      <c r="AA66" s="10">
        <v>45.2</v>
      </c>
      <c r="AB66" s="11">
        <v>43.511111100000001</v>
      </c>
      <c r="AC66" s="11">
        <v>2.00090257</v>
      </c>
      <c r="AD66" s="8"/>
      <c r="AE66" s="10">
        <v>46.2</v>
      </c>
      <c r="AF66" s="10">
        <v>45.4</v>
      </c>
      <c r="AG66" s="10">
        <v>47</v>
      </c>
      <c r="AH66" s="10">
        <v>48.9</v>
      </c>
      <c r="AI66" s="10">
        <v>45.4</v>
      </c>
      <c r="AJ66" s="10">
        <v>45.9</v>
      </c>
      <c r="AK66" s="10">
        <v>49.7</v>
      </c>
      <c r="AL66" s="10">
        <v>47.6</v>
      </c>
      <c r="AM66" s="10">
        <v>47.1</v>
      </c>
      <c r="AN66" s="11">
        <v>47.022222200000002</v>
      </c>
      <c r="AO66" s="11">
        <v>1.50978291</v>
      </c>
      <c r="AP66" s="8"/>
      <c r="AQ66" s="10">
        <v>82.7</v>
      </c>
      <c r="AR66" s="10">
        <v>97.8</v>
      </c>
      <c r="AS66" s="10">
        <v>90.6</v>
      </c>
      <c r="AT66" s="10">
        <v>75</v>
      </c>
      <c r="AU66" s="10">
        <v>87.5</v>
      </c>
      <c r="AV66" s="10">
        <v>60.4</v>
      </c>
      <c r="AW66" s="10">
        <v>81.3</v>
      </c>
      <c r="AX66" s="10">
        <v>95.6</v>
      </c>
      <c r="AY66" s="10">
        <v>74.5</v>
      </c>
      <c r="AZ66" s="11">
        <v>82.822222199999999</v>
      </c>
      <c r="BA66" s="11">
        <v>11.755400699999999</v>
      </c>
      <c r="BB66" s="8"/>
      <c r="BC66" s="7">
        <v>55.6</v>
      </c>
      <c r="BD66" s="7">
        <v>64.3</v>
      </c>
      <c r="BE66" s="7">
        <v>59.7</v>
      </c>
      <c r="BF66" s="7">
        <v>86.2</v>
      </c>
      <c r="BG66" s="7">
        <v>106.3</v>
      </c>
      <c r="BH66" s="7">
        <v>103</v>
      </c>
      <c r="BI66" s="7">
        <v>91.1</v>
      </c>
      <c r="BJ66" s="7">
        <v>73</v>
      </c>
      <c r="BK66" s="7">
        <v>58.1</v>
      </c>
      <c r="BL66" s="12">
        <f t="shared" ref="BL66:BL67" si="0">AVERAGE(BC66:BK66)</f>
        <v>77.477777777777789</v>
      </c>
      <c r="BM66" s="12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12"/>
      <c r="BY66" s="12"/>
    </row>
    <row r="67" spans="1:77" ht="16" x14ac:dyDescent="0.2">
      <c r="A67" s="8"/>
      <c r="B67" s="8"/>
      <c r="C67" s="8"/>
      <c r="D67" s="8"/>
      <c r="E67" s="8"/>
      <c r="F67" s="8"/>
      <c r="G67" s="10">
        <v>0.19900000000000001</v>
      </c>
      <c r="H67" s="10">
        <v>0.216</v>
      </c>
      <c r="I67" s="10">
        <v>0.16300000000000001</v>
      </c>
      <c r="J67" s="10">
        <v>0.22800000000000001</v>
      </c>
      <c r="K67" s="10">
        <v>0.22500000000000001</v>
      </c>
      <c r="L67" s="10">
        <v>0.221</v>
      </c>
      <c r="M67" s="10">
        <v>0.14099999999999999</v>
      </c>
      <c r="N67" s="10">
        <v>0.254</v>
      </c>
      <c r="O67" s="10">
        <v>0.26700000000000002</v>
      </c>
      <c r="P67" s="11">
        <v>0.21266667</v>
      </c>
      <c r="Q67" s="11">
        <v>4.0183952000000002E-2</v>
      </c>
      <c r="R67" s="8"/>
      <c r="S67" s="10">
        <v>0.26400000000000001</v>
      </c>
      <c r="T67" s="10">
        <v>0.20599999999999999</v>
      </c>
      <c r="U67" s="10">
        <v>0.224</v>
      </c>
      <c r="V67" s="10">
        <v>0.182</v>
      </c>
      <c r="W67" s="10">
        <v>0.11</v>
      </c>
      <c r="X67" s="10">
        <v>0.18</v>
      </c>
      <c r="Y67" s="10">
        <v>0.28699999999999998</v>
      </c>
      <c r="Z67" s="10">
        <v>0.151</v>
      </c>
      <c r="AA67" s="10">
        <v>0.13300000000000001</v>
      </c>
      <c r="AB67" s="11">
        <v>0.193</v>
      </c>
      <c r="AC67" s="11">
        <v>5.8683470000000001E-2</v>
      </c>
      <c r="AD67" s="8"/>
      <c r="AE67" s="10">
        <v>0.215</v>
      </c>
      <c r="AF67" s="10">
        <v>0.188</v>
      </c>
      <c r="AG67" s="10">
        <v>0.16200000000000001</v>
      </c>
      <c r="AH67" s="10">
        <v>0.159</v>
      </c>
      <c r="AI67" s="10">
        <v>0.20300000000000001</v>
      </c>
      <c r="AJ67" s="10">
        <v>0.21199999999999999</v>
      </c>
      <c r="AK67" s="10">
        <v>0.155</v>
      </c>
      <c r="AL67" s="10">
        <v>0.182</v>
      </c>
      <c r="AM67" s="10">
        <v>0.20200000000000001</v>
      </c>
      <c r="AN67" s="11">
        <v>0.18644443999999999</v>
      </c>
      <c r="AO67" s="11">
        <v>2.330832E-2</v>
      </c>
      <c r="AP67" s="8"/>
      <c r="AQ67" s="10">
        <v>0.33200000000000002</v>
      </c>
      <c r="AR67" s="10">
        <v>0.254</v>
      </c>
      <c r="AS67" s="10">
        <v>0.314</v>
      </c>
      <c r="AT67" s="10">
        <v>0.45100000000000001</v>
      </c>
      <c r="AU67" s="10">
        <v>0.14499999999999999</v>
      </c>
      <c r="AV67" s="10">
        <v>0.48199999999999998</v>
      </c>
      <c r="AW67" s="10">
        <v>0.223</v>
      </c>
      <c r="AX67" s="10">
        <v>0.27600000000000002</v>
      </c>
      <c r="AY67" s="10">
        <v>0.42099999999999999</v>
      </c>
      <c r="AZ67" s="11">
        <v>0.32200000000000001</v>
      </c>
      <c r="BA67" s="11">
        <v>0.11184587999999999</v>
      </c>
      <c r="BB67" s="8"/>
      <c r="BC67" s="7">
        <v>0.48699999999999999</v>
      </c>
      <c r="BD67" s="7">
        <v>0.21099999999999999</v>
      </c>
      <c r="BE67" s="7">
        <v>0.31900000000000001</v>
      </c>
      <c r="BF67" s="7">
        <v>0.58899999999999997</v>
      </c>
      <c r="BG67" s="7">
        <v>0.46600000000000003</v>
      </c>
      <c r="BH67" s="7">
        <v>0.39600000000000002</v>
      </c>
      <c r="BI67" s="7">
        <v>0.38700000000000001</v>
      </c>
      <c r="BJ67" s="7">
        <v>0.46500000000000002</v>
      </c>
      <c r="BK67" s="7">
        <v>0.497</v>
      </c>
      <c r="BL67" s="12">
        <f t="shared" si="0"/>
        <v>0.42411111111111111</v>
      </c>
      <c r="BM67" s="12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12"/>
      <c r="BY67" s="12"/>
    </row>
    <row r="68" spans="1:77" ht="16" x14ac:dyDescent="0.2">
      <c r="A68" s="8"/>
      <c r="B68" s="8"/>
      <c r="C68" s="8"/>
      <c r="D68" s="8"/>
      <c r="E68" s="8"/>
      <c r="F68" s="8"/>
      <c r="G68" s="10">
        <v>-7.0000000000000007E-2</v>
      </c>
      <c r="H68" s="10">
        <v>-0.27</v>
      </c>
      <c r="I68" s="10">
        <v>-0.35</v>
      </c>
      <c r="J68" s="8"/>
      <c r="K68" s="8"/>
      <c r="L68" s="8"/>
      <c r="M68" s="8"/>
      <c r="N68" s="8"/>
      <c r="O68" s="8"/>
      <c r="P68" s="11">
        <v>-0.23</v>
      </c>
      <c r="Q68" s="11">
        <v>0.14422205099999999</v>
      </c>
      <c r="R68" s="8"/>
      <c r="S68" s="8"/>
      <c r="T68" s="8"/>
      <c r="U68" s="8"/>
      <c r="V68" s="8"/>
      <c r="W68" s="8"/>
      <c r="X68" s="8"/>
      <c r="Y68" s="8"/>
      <c r="Z68" s="8"/>
      <c r="AA68" s="8"/>
      <c r="AB68" s="12"/>
      <c r="AC68" s="12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2"/>
      <c r="AO68" s="12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12"/>
      <c r="BA68" s="12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12"/>
      <c r="BM68" s="12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12"/>
      <c r="BY68" s="12"/>
    </row>
    <row r="69" spans="1:77" ht="16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12"/>
      <c r="Q69" s="12"/>
      <c r="R69" s="8"/>
      <c r="S69" s="8"/>
      <c r="T69" s="8"/>
      <c r="U69" s="8"/>
      <c r="V69" s="8"/>
      <c r="W69" s="8"/>
      <c r="X69" s="8"/>
      <c r="Y69" s="8"/>
      <c r="Z69" s="8"/>
      <c r="AA69" s="8"/>
      <c r="AB69" s="12"/>
      <c r="AC69" s="12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12"/>
      <c r="AO69" s="12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12"/>
      <c r="BA69" s="12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12"/>
      <c r="BM69" s="12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12"/>
      <c r="BY69" s="12"/>
    </row>
    <row r="70" spans="1:77" ht="16" x14ac:dyDescent="0.2">
      <c r="A70" s="16">
        <v>17</v>
      </c>
      <c r="B70" s="18">
        <v>20</v>
      </c>
      <c r="C70" s="10">
        <v>5</v>
      </c>
      <c r="D70" s="10">
        <v>4</v>
      </c>
      <c r="E70" s="10">
        <v>0</v>
      </c>
      <c r="F70" s="10">
        <v>10</v>
      </c>
      <c r="G70" s="10">
        <v>54.2</v>
      </c>
      <c r="H70" s="10">
        <v>52.2</v>
      </c>
      <c r="I70" s="10">
        <v>49.4</v>
      </c>
      <c r="J70" s="10">
        <v>57.5</v>
      </c>
      <c r="K70" s="10">
        <v>55.6</v>
      </c>
      <c r="L70" s="10">
        <v>58.1</v>
      </c>
      <c r="M70" s="8"/>
      <c r="N70" s="8"/>
      <c r="O70" s="8"/>
      <c r="P70" s="11">
        <v>54.5</v>
      </c>
      <c r="Q70" s="11">
        <v>3.3033316519999998</v>
      </c>
      <c r="R70" s="8"/>
      <c r="S70" s="10">
        <v>57.5</v>
      </c>
      <c r="T70" s="10">
        <v>61.7</v>
      </c>
      <c r="U70" s="10">
        <v>61.6</v>
      </c>
      <c r="V70" s="10">
        <v>54.7</v>
      </c>
      <c r="W70" s="10">
        <v>52.8</v>
      </c>
      <c r="X70" s="10">
        <v>55.3</v>
      </c>
      <c r="Y70" s="8"/>
      <c r="Z70" s="8"/>
      <c r="AA70" s="8"/>
      <c r="AB70" s="11">
        <v>57.266666700000002</v>
      </c>
      <c r="AC70" s="11">
        <v>3.7119626399999999</v>
      </c>
      <c r="AD70" s="8"/>
      <c r="AE70" s="10">
        <v>117.4</v>
      </c>
      <c r="AF70" s="10">
        <v>128.1</v>
      </c>
      <c r="AG70" s="10">
        <v>107.6</v>
      </c>
      <c r="AH70" s="8"/>
      <c r="AI70" s="8"/>
      <c r="AJ70" s="8"/>
      <c r="AK70" s="8"/>
      <c r="AL70" s="8"/>
      <c r="AM70" s="8"/>
      <c r="AN70" s="11">
        <v>117.7</v>
      </c>
      <c r="AO70" s="11">
        <v>10.253292200000001</v>
      </c>
      <c r="AP70" s="8"/>
      <c r="AQ70" s="10">
        <v>107.3</v>
      </c>
      <c r="AR70" s="10">
        <v>100.8</v>
      </c>
      <c r="AS70" s="10">
        <v>102.6</v>
      </c>
      <c r="AT70" s="10">
        <v>119</v>
      </c>
      <c r="AU70" s="10">
        <v>95.2</v>
      </c>
      <c r="AV70" s="10">
        <v>113.6</v>
      </c>
      <c r="AW70" s="8"/>
      <c r="AX70" s="8"/>
      <c r="AY70" s="8"/>
      <c r="AZ70" s="11">
        <v>106.416667</v>
      </c>
      <c r="BA70" s="11">
        <v>8.7481236100000004</v>
      </c>
      <c r="BB70" s="8"/>
      <c r="BC70" s="7">
        <v>74.099999999999994</v>
      </c>
      <c r="BD70" s="7">
        <v>70.099999999999994</v>
      </c>
      <c r="BE70" s="7">
        <v>70.400000000000006</v>
      </c>
      <c r="BF70" s="7">
        <v>131</v>
      </c>
      <c r="BG70" s="7">
        <v>117</v>
      </c>
      <c r="BH70" s="7">
        <v>116.1</v>
      </c>
      <c r="BI70" s="8"/>
      <c r="BJ70" s="8"/>
      <c r="BK70" s="8"/>
      <c r="BL70" s="12">
        <f t="shared" ref="BL70:BL71" si="1">AVERAGE(BC70:BH70)</f>
        <v>96.45</v>
      </c>
      <c r="BM70" s="12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12"/>
      <c r="BY70" s="12"/>
    </row>
    <row r="71" spans="1:77" ht="16" x14ac:dyDescent="0.2">
      <c r="A71" s="8"/>
      <c r="B71" s="8"/>
      <c r="C71" s="8"/>
      <c r="D71" s="8"/>
      <c r="E71" s="8"/>
      <c r="F71" s="8"/>
      <c r="G71" s="10">
        <v>0.154</v>
      </c>
      <c r="H71" s="10">
        <v>0.214</v>
      </c>
      <c r="I71" s="10">
        <v>0.23</v>
      </c>
      <c r="J71" s="10">
        <v>0.24</v>
      </c>
      <c r="K71" s="10">
        <v>0.26900000000000002</v>
      </c>
      <c r="L71" s="10">
        <v>0.23599999999999999</v>
      </c>
      <c r="M71" s="8"/>
      <c r="N71" s="8"/>
      <c r="O71" s="8"/>
      <c r="P71" s="11">
        <v>0.22383333</v>
      </c>
      <c r="Q71" s="11">
        <v>3.8628572999999999E-2</v>
      </c>
      <c r="R71" s="8"/>
      <c r="S71" s="10">
        <v>0.28599999999999998</v>
      </c>
      <c r="T71" s="10">
        <v>0.22900000000000001</v>
      </c>
      <c r="U71" s="10">
        <v>0.20200000000000001</v>
      </c>
      <c r="V71" s="10">
        <v>0.19400000000000001</v>
      </c>
      <c r="W71" s="10">
        <v>0.245</v>
      </c>
      <c r="X71" s="10">
        <v>0.16300000000000001</v>
      </c>
      <c r="Y71" s="8"/>
      <c r="Z71" s="8"/>
      <c r="AA71" s="8"/>
      <c r="AB71" s="11">
        <v>0.21983332999999999</v>
      </c>
      <c r="AC71" s="11">
        <v>4.3152830000000003E-2</v>
      </c>
      <c r="AD71" s="8"/>
      <c r="AE71" s="10">
        <v>0.47799999999999998</v>
      </c>
      <c r="AF71" s="10">
        <v>0.23699999999999999</v>
      </c>
      <c r="AG71" s="10">
        <v>0.39900000000000002</v>
      </c>
      <c r="AH71" s="8"/>
      <c r="AI71" s="8"/>
      <c r="AJ71" s="8"/>
      <c r="AK71" s="8"/>
      <c r="AL71" s="8"/>
      <c r="AM71" s="8"/>
      <c r="AN71" s="11">
        <v>0.37133333000000002</v>
      </c>
      <c r="AO71" s="11">
        <v>0.122859</v>
      </c>
      <c r="AP71" s="8"/>
      <c r="AQ71" s="10">
        <v>0.251</v>
      </c>
      <c r="AR71" s="10">
        <v>0.29399999999999998</v>
      </c>
      <c r="AS71" s="10">
        <v>0.26500000000000001</v>
      </c>
      <c r="AT71" s="10">
        <v>0.34499999999999997</v>
      </c>
      <c r="AU71" s="10">
        <v>0.438</v>
      </c>
      <c r="AV71" s="10">
        <v>0.32600000000000001</v>
      </c>
      <c r="AW71" s="8"/>
      <c r="AX71" s="8"/>
      <c r="AY71" s="8"/>
      <c r="AZ71" s="11">
        <v>0.31983333000000003</v>
      </c>
      <c r="BA71" s="11">
        <v>6.7892320000000006E-2</v>
      </c>
      <c r="BB71" s="8"/>
      <c r="BC71" s="7">
        <v>0.29299999999999998</v>
      </c>
      <c r="BD71" s="7">
        <v>0.29499999999999998</v>
      </c>
      <c r="BE71" s="7">
        <v>0.27600000000000002</v>
      </c>
      <c r="BF71" s="7">
        <v>0.28499999999999998</v>
      </c>
      <c r="BG71" s="7">
        <v>0.36499999999999999</v>
      </c>
      <c r="BH71" s="7">
        <v>0.375</v>
      </c>
      <c r="BI71" s="8"/>
      <c r="BJ71" s="8"/>
      <c r="BK71" s="8"/>
      <c r="BL71" s="12">
        <f t="shared" si="1"/>
        <v>0.31483333333333335</v>
      </c>
      <c r="BM71" s="12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12"/>
      <c r="BY71" s="12"/>
    </row>
    <row r="72" spans="1:77" ht="16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12"/>
      <c r="Q72" s="12"/>
      <c r="R72" s="8"/>
      <c r="S72" s="8"/>
      <c r="T72" s="8"/>
      <c r="U72" s="8"/>
      <c r="V72" s="8"/>
      <c r="W72" s="8"/>
      <c r="X72" s="8"/>
      <c r="Y72" s="8"/>
      <c r="Z72" s="8"/>
      <c r="AA72" s="8"/>
      <c r="AB72" s="12"/>
      <c r="AC72" s="12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12"/>
      <c r="AO72" s="12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12"/>
      <c r="BA72" s="12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12"/>
      <c r="BM72" s="12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12"/>
      <c r="BY72" s="12"/>
    </row>
    <row r="73" spans="1:77" ht="16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12"/>
      <c r="Q73" s="12"/>
      <c r="R73" s="8"/>
      <c r="S73" s="8"/>
      <c r="T73" s="8"/>
      <c r="U73" s="8"/>
      <c r="V73" s="8"/>
      <c r="W73" s="8"/>
      <c r="X73" s="8"/>
      <c r="Y73" s="8"/>
      <c r="Z73" s="8"/>
      <c r="AA73" s="8"/>
      <c r="AB73" s="12"/>
      <c r="AC73" s="12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12"/>
      <c r="AO73" s="12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12"/>
      <c r="BA73" s="12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12"/>
      <c r="BM73" s="12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12"/>
      <c r="BY73" s="12"/>
    </row>
    <row r="74" spans="1:77" ht="16" x14ac:dyDescent="0.2">
      <c r="A74" s="18">
        <v>18</v>
      </c>
      <c r="B74" s="10">
        <v>20</v>
      </c>
      <c r="C74" s="10">
        <v>0.5</v>
      </c>
      <c r="D74" s="10">
        <v>40</v>
      </c>
      <c r="E74" s="10">
        <v>0</v>
      </c>
      <c r="F74" s="10">
        <v>10</v>
      </c>
      <c r="G74" s="10">
        <v>77.8</v>
      </c>
      <c r="H74" s="10">
        <v>77.900000000000006</v>
      </c>
      <c r="I74" s="10">
        <v>79.400000000000006</v>
      </c>
      <c r="J74" s="10">
        <v>143.1</v>
      </c>
      <c r="K74" s="10">
        <v>138.30000000000001</v>
      </c>
      <c r="L74" s="10">
        <v>150.19999999999999</v>
      </c>
      <c r="M74" s="10">
        <v>143.4</v>
      </c>
      <c r="N74" s="10">
        <v>144</v>
      </c>
      <c r="O74" s="10">
        <v>146</v>
      </c>
      <c r="P74" s="11">
        <v>122.233333</v>
      </c>
      <c r="Q74" s="11">
        <v>33.046974140000003</v>
      </c>
      <c r="R74" s="8"/>
      <c r="S74" s="10">
        <v>80</v>
      </c>
      <c r="T74" s="10">
        <v>80.5</v>
      </c>
      <c r="U74" s="10">
        <v>80.400000000000006</v>
      </c>
      <c r="V74" s="10">
        <v>67.3</v>
      </c>
      <c r="W74" s="10">
        <v>66.5</v>
      </c>
      <c r="X74" s="10">
        <v>67</v>
      </c>
      <c r="Y74" s="10">
        <v>83</v>
      </c>
      <c r="Z74" s="10">
        <v>81.2</v>
      </c>
      <c r="AA74" s="10">
        <v>81.099999999999994</v>
      </c>
      <c r="AB74" s="11">
        <v>76.333333300000007</v>
      </c>
      <c r="AC74" s="11">
        <v>7.1028163400000004</v>
      </c>
      <c r="AD74" s="8"/>
      <c r="AE74" s="10">
        <v>138.30000000000001</v>
      </c>
      <c r="AF74" s="10">
        <v>153.5</v>
      </c>
      <c r="AG74" s="10">
        <v>144.30000000000001</v>
      </c>
      <c r="AH74" s="10">
        <v>84.4</v>
      </c>
      <c r="AI74" s="10">
        <v>82.5</v>
      </c>
      <c r="AJ74" s="10">
        <v>91.1</v>
      </c>
      <c r="AK74" s="10">
        <v>87.5</v>
      </c>
      <c r="AL74" s="10">
        <v>86.9</v>
      </c>
      <c r="AM74" s="10">
        <v>91.8</v>
      </c>
      <c r="AN74" s="12">
        <f t="shared" ref="AN74:AN75" si="2">AVERAGE(AE74:AM74)</f>
        <v>106.69999999999999</v>
      </c>
      <c r="AO74" s="12">
        <f t="shared" ref="AO74:AO75" si="3">STDEV(AE74:AM74)</f>
        <v>29.392898802261794</v>
      </c>
      <c r="AP74" s="8"/>
      <c r="AQ74" s="10">
        <v>124.3</v>
      </c>
      <c r="AR74" s="10">
        <v>117.3</v>
      </c>
      <c r="AS74" s="10">
        <v>113.8</v>
      </c>
      <c r="AT74" s="10">
        <v>154.5</v>
      </c>
      <c r="AU74" s="10">
        <v>145.69999999999999</v>
      </c>
      <c r="AV74" s="10">
        <v>146.9</v>
      </c>
      <c r="AW74" s="10">
        <v>165.6</v>
      </c>
      <c r="AX74" s="10">
        <v>135.5</v>
      </c>
      <c r="AY74" s="10">
        <v>90.9</v>
      </c>
      <c r="AZ74" s="11">
        <v>132.72222199999999</v>
      </c>
      <c r="BA74" s="11">
        <v>23.313878800000001</v>
      </c>
      <c r="BB74" s="8"/>
      <c r="BC74" s="7">
        <v>160.6</v>
      </c>
      <c r="BD74" s="7">
        <v>151.1</v>
      </c>
      <c r="BE74" s="7">
        <v>162.1</v>
      </c>
      <c r="BF74" s="7">
        <v>99.6</v>
      </c>
      <c r="BG74" s="7">
        <v>102.4</v>
      </c>
      <c r="BH74" s="7">
        <v>100.8</v>
      </c>
      <c r="BI74" s="7">
        <v>153.6</v>
      </c>
      <c r="BJ74" s="7">
        <v>163.6</v>
      </c>
      <c r="BK74" s="7">
        <v>144.1</v>
      </c>
      <c r="BL74" s="12">
        <f t="shared" ref="BL74:BL75" si="4">AVERAGE(BC74:BK74)</f>
        <v>137.54444444444442</v>
      </c>
      <c r="BM74" s="12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12"/>
      <c r="BY74" s="12"/>
    </row>
    <row r="75" spans="1:77" ht="16" x14ac:dyDescent="0.2">
      <c r="A75" s="8"/>
      <c r="B75" s="8"/>
      <c r="C75" s="8"/>
      <c r="D75" s="8"/>
      <c r="E75" s="8"/>
      <c r="F75" s="8"/>
      <c r="G75" s="10">
        <v>0.106</v>
      </c>
      <c r="H75" s="10">
        <v>0.13900000000000001</v>
      </c>
      <c r="I75" s="10">
        <v>0.11899999999999999</v>
      </c>
      <c r="J75" s="10">
        <v>0.30299999999999999</v>
      </c>
      <c r="K75" s="10">
        <v>0.30499999999999999</v>
      </c>
      <c r="L75" s="10">
        <v>0.3</v>
      </c>
      <c r="M75" s="10">
        <v>0.27300000000000002</v>
      </c>
      <c r="N75" s="10">
        <v>0.28000000000000003</v>
      </c>
      <c r="O75" s="10">
        <v>0.26300000000000001</v>
      </c>
      <c r="P75" s="11">
        <v>0.23200000000000001</v>
      </c>
      <c r="Q75" s="11">
        <v>8.45828E-2</v>
      </c>
      <c r="R75" s="8"/>
      <c r="S75" s="10">
        <v>0.182</v>
      </c>
      <c r="T75" s="10">
        <v>0.16600000000000001</v>
      </c>
      <c r="U75" s="10">
        <v>0.123</v>
      </c>
      <c r="V75" s="10">
        <v>0.26200000000000001</v>
      </c>
      <c r="W75" s="10">
        <v>0.27700000000000002</v>
      </c>
      <c r="X75" s="10">
        <v>0.28399999999999997</v>
      </c>
      <c r="Y75" s="10">
        <v>0.184</v>
      </c>
      <c r="Z75" s="10">
        <v>0.12</v>
      </c>
      <c r="AA75" s="10">
        <v>0.13500000000000001</v>
      </c>
      <c r="AB75" s="11">
        <v>0.19255555999999999</v>
      </c>
      <c r="AC75" s="11">
        <v>6.5783949999999994E-2</v>
      </c>
      <c r="AD75" s="8"/>
      <c r="AE75" s="10">
        <v>0.29499999999999998</v>
      </c>
      <c r="AF75" s="10">
        <v>0.16900000000000001</v>
      </c>
      <c r="AG75" s="10">
        <v>0.245</v>
      </c>
      <c r="AH75" s="10">
        <v>0.22900000000000001</v>
      </c>
      <c r="AI75" s="10">
        <v>0.29699999999999999</v>
      </c>
      <c r="AJ75" s="10">
        <v>0.128</v>
      </c>
      <c r="AK75" s="10">
        <v>0.29399999999999998</v>
      </c>
      <c r="AL75" s="10">
        <v>0.29399999999999998</v>
      </c>
      <c r="AM75" s="10">
        <v>0.245</v>
      </c>
      <c r="AN75" s="12">
        <f t="shared" si="2"/>
        <v>0.24400000000000002</v>
      </c>
      <c r="AO75" s="12">
        <f t="shared" si="3"/>
        <v>6.0948748961729929E-2</v>
      </c>
      <c r="AP75" s="8"/>
      <c r="AQ75" s="10">
        <v>0.13500000000000001</v>
      </c>
      <c r="AR75" s="10">
        <v>0.33500000000000002</v>
      </c>
      <c r="AS75" s="10">
        <v>0.58099999999999996</v>
      </c>
      <c r="AT75" s="10">
        <v>0.27500000000000002</v>
      </c>
      <c r="AU75" s="10">
        <v>0.27</v>
      </c>
      <c r="AV75" s="10">
        <v>0.28299999999999997</v>
      </c>
      <c r="AW75" s="10">
        <v>0.24299999999999999</v>
      </c>
      <c r="AX75" s="10">
        <v>0.23300000000000001</v>
      </c>
      <c r="AY75" s="10">
        <v>0.28499999999999998</v>
      </c>
      <c r="AZ75" s="11">
        <v>0.29333333</v>
      </c>
      <c r="BA75" s="11">
        <v>0.12082424999999999</v>
      </c>
      <c r="BB75" s="8"/>
      <c r="BC75" s="7">
        <v>0.20899999999999999</v>
      </c>
      <c r="BD75" s="7">
        <v>0.26200000000000001</v>
      </c>
      <c r="BE75" s="7">
        <v>0.22</v>
      </c>
      <c r="BF75" s="7">
        <v>0.23400000000000001</v>
      </c>
      <c r="BG75" s="7">
        <v>0.16800000000000001</v>
      </c>
      <c r="BH75" s="7">
        <v>0.21199999999999999</v>
      </c>
      <c r="BI75" s="7">
        <v>0.253</v>
      </c>
      <c r="BJ75" s="7">
        <v>0.20599999999999999</v>
      </c>
      <c r="BK75" s="7">
        <v>0.28699999999999998</v>
      </c>
      <c r="BL75" s="12">
        <f t="shared" si="4"/>
        <v>0.22788888888888886</v>
      </c>
      <c r="BM75" s="12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12"/>
      <c r="BY75" s="12"/>
    </row>
    <row r="76" spans="1:77" ht="16" x14ac:dyDescent="0.2">
      <c r="A76" s="8"/>
      <c r="B76" s="8"/>
      <c r="C76" s="8"/>
      <c r="D76" s="8"/>
      <c r="E76" s="8"/>
      <c r="F76" s="8"/>
      <c r="G76" s="10">
        <v>-0.11</v>
      </c>
      <c r="H76" s="10">
        <v>-0.48</v>
      </c>
      <c r="I76" s="10">
        <v>-0.11</v>
      </c>
      <c r="J76" s="8"/>
      <c r="K76" s="8"/>
      <c r="L76" s="8"/>
      <c r="M76" s="8"/>
      <c r="N76" s="8"/>
      <c r="O76" s="8"/>
      <c r="P76" s="11">
        <v>-0.23333329999999999</v>
      </c>
      <c r="Q76" s="11">
        <v>0.21361959999999999</v>
      </c>
      <c r="R76" s="8"/>
      <c r="S76" s="8"/>
      <c r="T76" s="8"/>
      <c r="U76" s="8"/>
      <c r="V76" s="8"/>
      <c r="W76" s="8"/>
      <c r="X76" s="8"/>
      <c r="Y76" s="8"/>
      <c r="Z76" s="8"/>
      <c r="AA76" s="8"/>
      <c r="AB76" s="12"/>
      <c r="AC76" s="12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12"/>
      <c r="AO76" s="12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12"/>
      <c r="BA76" s="12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12"/>
      <c r="BM76" s="12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12"/>
      <c r="BY76" s="12"/>
    </row>
    <row r="77" spans="1:77" ht="16" x14ac:dyDescent="0.2">
      <c r="A77" s="19">
        <v>19</v>
      </c>
      <c r="B77" s="7">
        <v>10</v>
      </c>
      <c r="C77" s="7">
        <v>10</v>
      </c>
      <c r="D77" s="7">
        <v>1</v>
      </c>
      <c r="E77" s="7">
        <v>2</v>
      </c>
      <c r="F77" s="7">
        <v>10</v>
      </c>
      <c r="G77" s="7" t="s">
        <v>50</v>
      </c>
      <c r="H77" s="8"/>
      <c r="I77" s="8"/>
      <c r="J77" s="8"/>
      <c r="K77" s="8"/>
      <c r="L77" s="8"/>
      <c r="M77" s="8"/>
      <c r="N77" s="8"/>
      <c r="O77" s="8"/>
      <c r="P77" s="12"/>
      <c r="Q77" s="12"/>
      <c r="R77" s="8"/>
      <c r="S77" s="8"/>
      <c r="T77" s="8"/>
      <c r="U77" s="8"/>
      <c r="V77" s="8"/>
      <c r="W77" s="8"/>
      <c r="X77" s="8"/>
      <c r="Y77" s="8"/>
      <c r="Z77" s="8"/>
      <c r="AA77" s="8"/>
      <c r="AB77" s="12"/>
      <c r="AC77" s="12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12"/>
      <c r="AO77" s="12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12"/>
      <c r="BA77" s="12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12"/>
      <c r="BM77" s="12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12"/>
      <c r="BY77" s="12"/>
    </row>
    <row r="78" spans="1:77" ht="16" x14ac:dyDescent="0.2">
      <c r="A78" s="19">
        <v>20</v>
      </c>
      <c r="B78" s="7">
        <v>20</v>
      </c>
      <c r="C78" s="7">
        <v>10</v>
      </c>
      <c r="D78" s="7">
        <v>2</v>
      </c>
      <c r="E78" s="7">
        <v>2</v>
      </c>
      <c r="F78" s="7">
        <v>10</v>
      </c>
      <c r="G78" s="7">
        <v>84.8</v>
      </c>
      <c r="H78" s="7">
        <v>36.6</v>
      </c>
      <c r="I78" s="7">
        <v>23.9</v>
      </c>
      <c r="J78" s="7">
        <v>193</v>
      </c>
      <c r="K78" s="7">
        <v>84.5</v>
      </c>
      <c r="L78" s="7">
        <v>89.7</v>
      </c>
      <c r="M78" s="7">
        <v>49.4</v>
      </c>
      <c r="N78" s="7">
        <v>62.3</v>
      </c>
      <c r="O78" s="7">
        <v>37.4</v>
      </c>
      <c r="P78" s="12">
        <f t="shared" ref="P78:P79" si="5">AVERAGE(G78:O78)</f>
        <v>73.511111111111106</v>
      </c>
      <c r="Q78" s="12">
        <f t="shared" ref="Q78:Q79" si="6">STDEV(G78:O78)</f>
        <v>50.772296689347336</v>
      </c>
      <c r="R78" s="8"/>
      <c r="S78" s="7">
        <v>34.9</v>
      </c>
      <c r="T78" s="7">
        <v>53.7</v>
      </c>
      <c r="U78" s="7">
        <v>64.099999999999994</v>
      </c>
      <c r="V78" s="7">
        <v>67.599999999999994</v>
      </c>
      <c r="W78" s="7">
        <v>52.7</v>
      </c>
      <c r="X78" s="7">
        <v>91.6</v>
      </c>
      <c r="Y78" s="7">
        <v>130.19999999999999</v>
      </c>
      <c r="Z78" s="7">
        <v>87.1</v>
      </c>
      <c r="AA78" s="7"/>
      <c r="AB78" s="12">
        <f t="shared" ref="AB78:AB79" si="7">AVERAGE(S78:AA78)</f>
        <v>72.737499999999997</v>
      </c>
      <c r="AC78" s="12">
        <f t="shared" ref="AC78:AC79" si="8">STDEV(S78:AA78)</f>
        <v>29.666283772274934</v>
      </c>
      <c r="AD78" s="7" t="s">
        <v>57</v>
      </c>
      <c r="AE78" s="7">
        <v>99.3</v>
      </c>
      <c r="AF78" s="7">
        <v>94.7</v>
      </c>
      <c r="AG78" s="7">
        <v>104.3</v>
      </c>
      <c r="AH78" s="7">
        <v>72.2</v>
      </c>
      <c r="AI78" s="7">
        <v>76</v>
      </c>
      <c r="AJ78" s="7">
        <v>78.2</v>
      </c>
      <c r="AK78" s="7">
        <v>81.3</v>
      </c>
      <c r="AL78" s="7">
        <v>84.1</v>
      </c>
      <c r="AM78" s="7">
        <v>77.900000000000006</v>
      </c>
      <c r="AN78" s="12">
        <f t="shared" ref="AN78:AN79" si="9">AVERAGE(AE78:AM78)</f>
        <v>85.333333333333329</v>
      </c>
      <c r="AO78" s="12">
        <f t="shared" ref="AO78:AO79" si="10">STDEV(AE78:AM78)</f>
        <v>11.325082781154393</v>
      </c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12"/>
      <c r="BA78" s="12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12"/>
      <c r="BM78" s="12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12"/>
      <c r="BY78" s="12"/>
    </row>
    <row r="79" spans="1:77" ht="16" x14ac:dyDescent="0.2">
      <c r="A79" s="8"/>
      <c r="B79" s="8"/>
      <c r="C79" s="8"/>
      <c r="D79" s="8"/>
      <c r="E79" s="8"/>
      <c r="F79" s="8"/>
      <c r="G79" s="7">
        <v>0.56299999999999994</v>
      </c>
      <c r="H79" s="7">
        <v>0.41399999999999998</v>
      </c>
      <c r="I79" s="7">
        <v>0.36699999999999999</v>
      </c>
      <c r="J79" s="7">
        <v>-1.4530000000000001</v>
      </c>
      <c r="K79" s="7">
        <v>0.58799999999999997</v>
      </c>
      <c r="L79" s="7">
        <v>1.7849999999999999</v>
      </c>
      <c r="M79" s="7">
        <v>0.61399999999999999</v>
      </c>
      <c r="N79" s="7">
        <v>0.52900000000000003</v>
      </c>
      <c r="O79" s="7">
        <v>0.97099999999999997</v>
      </c>
      <c r="P79" s="12">
        <f t="shared" si="5"/>
        <v>0.48644444444444435</v>
      </c>
      <c r="Q79" s="12">
        <f t="shared" si="6"/>
        <v>0.84677743697962216</v>
      </c>
      <c r="R79" s="8"/>
      <c r="S79" s="7">
        <v>0.70599999999999996</v>
      </c>
      <c r="T79" s="7">
        <v>0.61299999999999999</v>
      </c>
      <c r="U79" s="7">
        <v>0.36</v>
      </c>
      <c r="V79" s="7">
        <v>0.60199999999999998</v>
      </c>
      <c r="W79" s="7">
        <v>1.1279999999999999</v>
      </c>
      <c r="X79" s="7">
        <v>0.59899999999999998</v>
      </c>
      <c r="Y79" s="7">
        <v>-0.39300000000000002</v>
      </c>
      <c r="Z79" s="7">
        <v>0.58699999999999997</v>
      </c>
      <c r="AA79" s="8"/>
      <c r="AB79" s="12">
        <f t="shared" si="7"/>
        <v>0.52524999999999999</v>
      </c>
      <c r="AC79" s="12">
        <f t="shared" si="8"/>
        <v>0.42917054552107492</v>
      </c>
      <c r="AD79" s="8"/>
      <c r="AE79" s="7">
        <v>0.378</v>
      </c>
      <c r="AF79" s="7">
        <v>0.38700000000000001</v>
      </c>
      <c r="AG79" s="7">
        <v>0.33900000000000002</v>
      </c>
      <c r="AH79" s="7">
        <v>0.38900000000000001</v>
      </c>
      <c r="AI79" s="7">
        <v>0.34300000000000003</v>
      </c>
      <c r="AJ79" s="7">
        <v>0.39900000000000002</v>
      </c>
      <c r="AK79" s="7">
        <v>0.4</v>
      </c>
      <c r="AL79" s="7">
        <v>0.48</v>
      </c>
      <c r="AM79" s="7">
        <v>0.53600000000000003</v>
      </c>
      <c r="AN79" s="12">
        <f t="shared" si="9"/>
        <v>0.40566666666666668</v>
      </c>
      <c r="AO79" s="12">
        <f t="shared" si="10"/>
        <v>6.3592452382338516E-2</v>
      </c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12"/>
      <c r="BA79" s="12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12"/>
      <c r="BM79" s="12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12"/>
      <c r="BY79" s="12"/>
    </row>
    <row r="80" spans="1:77" ht="16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12"/>
      <c r="Q80" s="12"/>
      <c r="R80" s="8"/>
      <c r="S80" s="8"/>
      <c r="T80" s="8"/>
      <c r="U80" s="8"/>
      <c r="V80" s="8"/>
      <c r="W80" s="8"/>
      <c r="X80" s="8"/>
      <c r="Y80" s="8"/>
      <c r="Z80" s="8"/>
      <c r="AA80" s="8"/>
      <c r="AB80" s="12"/>
      <c r="AC80" s="12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12"/>
      <c r="AO80" s="12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12"/>
      <c r="BA80" s="12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12"/>
      <c r="BM80" s="12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12"/>
      <c r="BY80" s="12"/>
    </row>
    <row r="81" spans="1:77" ht="16" x14ac:dyDescent="0.2">
      <c r="A81" s="7">
        <v>21</v>
      </c>
      <c r="B81" s="7">
        <v>20</v>
      </c>
      <c r="C81" s="7">
        <v>1</v>
      </c>
      <c r="D81" s="7">
        <v>20</v>
      </c>
      <c r="E81" s="7">
        <v>2</v>
      </c>
      <c r="F81" s="7">
        <v>10</v>
      </c>
      <c r="G81" s="7">
        <v>95</v>
      </c>
      <c r="H81" s="7">
        <v>100.3</v>
      </c>
      <c r="I81" s="7">
        <v>97.7</v>
      </c>
      <c r="J81" s="7">
        <v>82.1</v>
      </c>
      <c r="K81" s="7">
        <v>79.5</v>
      </c>
      <c r="L81" s="7">
        <v>83.4</v>
      </c>
      <c r="M81" s="7">
        <v>125.2</v>
      </c>
      <c r="N81" s="7">
        <v>130.69999999999999</v>
      </c>
      <c r="O81" s="7">
        <v>125.4</v>
      </c>
      <c r="P81" s="12">
        <f t="shared" ref="P81:P82" si="11">AVERAGE(G81:O81)</f>
        <v>102.14444444444445</v>
      </c>
      <c r="Q81" s="12">
        <f t="shared" ref="Q81:Q82" si="12">STDEV(G81:O81)</f>
        <v>20.087005196837495</v>
      </c>
      <c r="R81" s="8"/>
      <c r="S81" s="7">
        <v>142.4</v>
      </c>
      <c r="T81" s="7">
        <v>131.9</v>
      </c>
      <c r="U81" s="7">
        <v>139.80000000000001</v>
      </c>
      <c r="V81" s="7">
        <v>71.099999999999994</v>
      </c>
      <c r="W81" s="7">
        <v>74.5</v>
      </c>
      <c r="X81" s="7">
        <v>70.2</v>
      </c>
      <c r="Y81" s="7">
        <v>131.1</v>
      </c>
      <c r="Z81" s="7">
        <v>136.5</v>
      </c>
      <c r="AA81" s="7">
        <v>135.30000000000001</v>
      </c>
      <c r="AB81" s="12">
        <f t="shared" ref="AB81:AB82" si="13">AVERAGE(S81:AA81)</f>
        <v>114.75555555555557</v>
      </c>
      <c r="AC81" s="12">
        <f t="shared" ref="AC81:AC82" si="14">STDEV(S81:AA81)</f>
        <v>32.324375907011287</v>
      </c>
      <c r="AD81" s="8"/>
      <c r="AE81" s="7">
        <v>75.2</v>
      </c>
      <c r="AF81" s="7">
        <v>77</v>
      </c>
      <c r="AG81" s="7">
        <v>77.3</v>
      </c>
      <c r="AH81" s="7">
        <v>145.5</v>
      </c>
      <c r="AI81" s="7">
        <v>141</v>
      </c>
      <c r="AJ81" s="7">
        <v>134</v>
      </c>
      <c r="AK81" s="7">
        <v>87.3</v>
      </c>
      <c r="AL81" s="7">
        <v>90.9</v>
      </c>
      <c r="AM81" s="7">
        <v>85.9</v>
      </c>
      <c r="AN81" s="12">
        <f t="shared" ref="AN81:AN82" si="15">AVERAGE(AE81:AM81)</f>
        <v>101.56666666666666</v>
      </c>
      <c r="AO81" s="12">
        <f t="shared" ref="AO81:AO82" si="16">STDEV(AE81:AM81)</f>
        <v>29.55376456561839</v>
      </c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12"/>
      <c r="BA81" s="12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12"/>
      <c r="BM81" s="12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12"/>
      <c r="BY81" s="12"/>
    </row>
    <row r="82" spans="1:77" ht="16" x14ac:dyDescent="0.2">
      <c r="A82" s="8"/>
      <c r="B82" s="8"/>
      <c r="C82" s="8"/>
      <c r="D82" s="8"/>
      <c r="E82" s="8"/>
      <c r="F82" s="8"/>
      <c r="G82" s="7">
        <v>0.32200000000000001</v>
      </c>
      <c r="H82" s="7">
        <v>0.28199999999999997</v>
      </c>
      <c r="I82" s="7">
        <v>0.29899999999999999</v>
      </c>
      <c r="J82" s="7">
        <v>0.28399999999999997</v>
      </c>
      <c r="K82" s="7">
        <v>0.30499999999999999</v>
      </c>
      <c r="L82" s="7">
        <v>0.22900000000000001</v>
      </c>
      <c r="M82" s="7">
        <v>0.33600000000000002</v>
      </c>
      <c r="N82" s="7">
        <v>0.33400000000000002</v>
      </c>
      <c r="O82" s="7">
        <v>0.28899999999999998</v>
      </c>
      <c r="P82" s="12">
        <f t="shared" si="11"/>
        <v>0.29777777777777781</v>
      </c>
      <c r="Q82" s="12">
        <f t="shared" si="12"/>
        <v>3.2900523467635397E-2</v>
      </c>
      <c r="R82" s="8"/>
      <c r="S82" s="7">
        <v>0.29299999999999998</v>
      </c>
      <c r="T82" s="7">
        <v>0.37</v>
      </c>
      <c r="U82" s="7">
        <v>0.35</v>
      </c>
      <c r="V82" s="7">
        <v>0.32900000000000001</v>
      </c>
      <c r="W82" s="7">
        <v>0.311</v>
      </c>
      <c r="X82" s="7">
        <v>0.34699999999999998</v>
      </c>
      <c r="Y82" s="7">
        <v>0.39800000000000002</v>
      </c>
      <c r="Z82" s="7">
        <v>0.29799999999999999</v>
      </c>
      <c r="AA82" s="7">
        <v>0.36899999999999999</v>
      </c>
      <c r="AB82" s="12">
        <f t="shared" si="13"/>
        <v>0.3405555555555555</v>
      </c>
      <c r="AC82" s="12">
        <f t="shared" si="14"/>
        <v>3.5683018058703747E-2</v>
      </c>
      <c r="AD82" s="8"/>
      <c r="AE82" s="7">
        <v>0.24099999999999999</v>
      </c>
      <c r="AF82" s="7">
        <v>0.22700000000000001</v>
      </c>
      <c r="AG82" s="7">
        <v>0.22800000000000001</v>
      </c>
      <c r="AH82" s="7">
        <v>0.29699999999999999</v>
      </c>
      <c r="AI82" s="7">
        <v>0.28299999999999997</v>
      </c>
      <c r="AJ82" s="7">
        <v>0.308</v>
      </c>
      <c r="AK82" s="7">
        <v>0.28999999999999998</v>
      </c>
      <c r="AL82" s="7">
        <v>0.27</v>
      </c>
      <c r="AM82" s="7">
        <v>0.28899999999999998</v>
      </c>
      <c r="AN82" s="12">
        <f t="shared" si="15"/>
        <v>0.27033333333333337</v>
      </c>
      <c r="AO82" s="12">
        <f t="shared" si="16"/>
        <v>3.0732718721258181E-2</v>
      </c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12"/>
      <c r="BA82" s="12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12"/>
      <c r="BM82" s="12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12"/>
      <c r="BY82" s="12"/>
    </row>
    <row r="83" spans="1:77" ht="16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12"/>
      <c r="Q83" s="12"/>
      <c r="R83" s="8"/>
      <c r="S83" s="8"/>
      <c r="T83" s="8"/>
      <c r="U83" s="8"/>
      <c r="V83" s="8"/>
      <c r="W83" s="8"/>
      <c r="X83" s="8"/>
      <c r="Y83" s="8"/>
      <c r="Z83" s="8"/>
      <c r="AA83" s="8"/>
      <c r="AB83" s="12"/>
      <c r="AC83" s="12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12"/>
      <c r="AO83" s="12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12"/>
      <c r="BA83" s="12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12"/>
      <c r="BM83" s="12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12"/>
      <c r="BY83" s="12"/>
    </row>
    <row r="84" spans="1:77" ht="16" x14ac:dyDescent="0.2">
      <c r="A84" s="7">
        <v>24</v>
      </c>
      <c r="B84" s="7">
        <v>20</v>
      </c>
      <c r="C84" s="7">
        <v>10</v>
      </c>
      <c r="D84" s="7">
        <v>2</v>
      </c>
      <c r="E84" s="7">
        <v>0</v>
      </c>
      <c r="F84" s="7">
        <v>1</v>
      </c>
      <c r="G84" s="7">
        <v>132.19999999999999</v>
      </c>
      <c r="H84" s="7">
        <v>116.9</v>
      </c>
      <c r="I84" s="7">
        <v>117.4</v>
      </c>
      <c r="J84" s="7">
        <v>186.5</v>
      </c>
      <c r="K84" s="7">
        <v>187.3</v>
      </c>
      <c r="L84" s="7">
        <v>199.6</v>
      </c>
      <c r="M84" s="7">
        <v>111.2</v>
      </c>
      <c r="N84" s="7">
        <v>114.1</v>
      </c>
      <c r="O84" s="7">
        <v>107</v>
      </c>
      <c r="P84" s="12">
        <f t="shared" ref="P84:P85" si="17">AVERAGE(G84:O84)</f>
        <v>141.35555555555553</v>
      </c>
      <c r="Q84" s="12">
        <f t="shared" ref="Q84:Q85" si="18">STDEV(G84:O84)</f>
        <v>38.127454383656193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12"/>
      <c r="AC84" s="12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12"/>
      <c r="AO84" s="12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12"/>
      <c r="BA84" s="12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12"/>
      <c r="BM84" s="12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12"/>
      <c r="BY84" s="12"/>
    </row>
    <row r="85" spans="1:77" ht="16" x14ac:dyDescent="0.2">
      <c r="G85" s="2">
        <v>0.20899999999999999</v>
      </c>
      <c r="H85" s="2">
        <v>0.32400000000000001</v>
      </c>
      <c r="I85" s="2">
        <v>0.312</v>
      </c>
      <c r="J85" s="2">
        <v>0.33700000000000002</v>
      </c>
      <c r="K85" s="2">
        <v>0.33100000000000002</v>
      </c>
      <c r="L85" s="2">
        <v>0.29899999999999999</v>
      </c>
      <c r="M85" s="2">
        <v>0.318</v>
      </c>
      <c r="N85" s="2">
        <v>0.32900000000000001</v>
      </c>
      <c r="O85" s="2">
        <v>0.38100000000000001</v>
      </c>
      <c r="P85" s="12">
        <f t="shared" si="17"/>
        <v>0.31555555555555553</v>
      </c>
      <c r="Q85" s="12">
        <f t="shared" si="18"/>
        <v>4.5935038671778505E-2</v>
      </c>
      <c r="AB85" s="20"/>
      <c r="AC85" s="20"/>
      <c r="AN85" s="20"/>
      <c r="AO85" s="20"/>
      <c r="AZ85" s="20"/>
      <c r="BA85" s="20"/>
      <c r="BL85" s="20"/>
      <c r="BM85" s="20"/>
    </row>
    <row r="86" spans="1:77" ht="15.75" customHeight="1" x14ac:dyDescent="0.15">
      <c r="P86" s="20"/>
      <c r="Q86" s="20"/>
      <c r="AB86" s="20"/>
      <c r="AC86" s="20"/>
      <c r="AN86" s="20"/>
      <c r="AO86" s="20"/>
      <c r="AZ86" s="20"/>
      <c r="BA86" s="20"/>
      <c r="BL86" s="20"/>
      <c r="BM86" s="20"/>
    </row>
    <row r="87" spans="1:77" ht="16" x14ac:dyDescent="0.2">
      <c r="A87" s="2">
        <v>25</v>
      </c>
      <c r="B87" s="2">
        <v>20</v>
      </c>
      <c r="C87" s="2">
        <v>10</v>
      </c>
      <c r="D87" s="2">
        <v>2</v>
      </c>
      <c r="E87" s="2">
        <v>0</v>
      </c>
      <c r="F87" s="2">
        <v>3</v>
      </c>
      <c r="G87" s="2">
        <v>96.2</v>
      </c>
      <c r="H87" s="2">
        <v>97.7</v>
      </c>
      <c r="I87" s="2">
        <v>101.9</v>
      </c>
      <c r="J87" s="2">
        <v>67.099999999999994</v>
      </c>
      <c r="K87" s="2">
        <v>82.3</v>
      </c>
      <c r="L87" s="2">
        <v>83.2</v>
      </c>
      <c r="M87" s="2">
        <v>100.5</v>
      </c>
      <c r="N87" s="2">
        <v>95</v>
      </c>
      <c r="O87" s="2">
        <v>90.4</v>
      </c>
      <c r="P87" s="12">
        <f t="shared" ref="P87:P88" si="19">AVERAGE(G87:O87)</f>
        <v>90.477777777777774</v>
      </c>
      <c r="Q87" s="12">
        <f t="shared" ref="Q87:Q88" si="20">STDEV(G87:O87)</f>
        <v>11.195063396178124</v>
      </c>
      <c r="AB87" s="20"/>
      <c r="AC87" s="20"/>
      <c r="AN87" s="20"/>
      <c r="AO87" s="20"/>
      <c r="AZ87" s="20"/>
      <c r="BA87" s="20"/>
      <c r="BL87" s="20"/>
      <c r="BM87" s="20"/>
    </row>
    <row r="88" spans="1:77" ht="16" x14ac:dyDescent="0.2">
      <c r="G88" s="2">
        <v>0.39400000000000002</v>
      </c>
      <c r="H88" s="2">
        <v>0.39800000000000002</v>
      </c>
      <c r="I88" s="2">
        <v>0.32300000000000001</v>
      </c>
      <c r="J88" s="2">
        <v>0.52100000000000002</v>
      </c>
      <c r="K88" s="2">
        <v>0.42399999999999999</v>
      </c>
      <c r="L88" s="2">
        <v>0.40100000000000002</v>
      </c>
      <c r="M88" s="2">
        <v>0.504</v>
      </c>
      <c r="N88" s="2">
        <v>0.496</v>
      </c>
      <c r="O88" s="2">
        <v>0.61299999999999999</v>
      </c>
      <c r="P88" s="12">
        <f t="shared" si="19"/>
        <v>0.45266666666666666</v>
      </c>
      <c r="Q88" s="12">
        <f t="shared" si="20"/>
        <v>8.7766736295705944E-2</v>
      </c>
      <c r="AB88" s="20"/>
      <c r="AC88" s="20"/>
      <c r="AN88" s="20"/>
      <c r="AO88" s="20"/>
      <c r="AZ88" s="20"/>
      <c r="BA88" s="20"/>
      <c r="BL88" s="20"/>
      <c r="BM88" s="20"/>
    </row>
    <row r="89" spans="1:77" ht="15.75" customHeight="1" x14ac:dyDescent="0.15">
      <c r="P89" s="20"/>
      <c r="Q89" s="20"/>
      <c r="AB89" s="20"/>
      <c r="AC89" s="20"/>
      <c r="AN89" s="20"/>
      <c r="AO89" s="20"/>
      <c r="AZ89" s="20"/>
      <c r="BA89" s="20"/>
      <c r="BL89" s="20"/>
      <c r="BM89" s="20"/>
    </row>
    <row r="90" spans="1:77" ht="16" x14ac:dyDescent="0.2">
      <c r="A90" s="2">
        <v>27</v>
      </c>
      <c r="B90" s="2">
        <v>20</v>
      </c>
      <c r="C90" s="2">
        <v>10</v>
      </c>
      <c r="D90" s="2">
        <v>2</v>
      </c>
      <c r="E90" s="2">
        <v>0</v>
      </c>
      <c r="F90" s="2">
        <v>7</v>
      </c>
      <c r="G90" s="2">
        <v>113.7</v>
      </c>
      <c r="H90" s="2">
        <v>88</v>
      </c>
      <c r="I90" s="2">
        <v>98.3</v>
      </c>
      <c r="J90" s="2">
        <v>103</v>
      </c>
      <c r="K90" s="2">
        <v>100.6</v>
      </c>
      <c r="L90" s="2">
        <v>95.2</v>
      </c>
      <c r="M90" s="2">
        <v>101.5</v>
      </c>
      <c r="N90" s="2">
        <v>103.4</v>
      </c>
      <c r="O90" s="2">
        <v>98.4</v>
      </c>
      <c r="P90" s="12">
        <f t="shared" ref="P90:P91" si="21">AVERAGE(G90:O90)</f>
        <v>100.23333333333333</v>
      </c>
      <c r="Q90" s="12">
        <f t="shared" ref="Q90:Q91" si="22">STDEV(G90:O90)</f>
        <v>6.9179115345601243</v>
      </c>
      <c r="AB90" s="20"/>
      <c r="AC90" s="20"/>
      <c r="AN90" s="20"/>
      <c r="AO90" s="20"/>
      <c r="AZ90" s="20"/>
      <c r="BA90" s="20"/>
      <c r="BL90" s="20"/>
      <c r="BM90" s="20"/>
    </row>
    <row r="91" spans="1:77" ht="16" x14ac:dyDescent="0.2">
      <c r="G91" s="2">
        <v>0.26500000000000001</v>
      </c>
      <c r="H91" s="2">
        <v>0.44600000000000001</v>
      </c>
      <c r="I91" s="2">
        <v>0.34300000000000003</v>
      </c>
      <c r="J91" s="2">
        <v>0.33100000000000002</v>
      </c>
      <c r="K91" s="2">
        <v>0.34</v>
      </c>
      <c r="L91" s="2">
        <v>0.38100000000000001</v>
      </c>
      <c r="M91" s="2">
        <v>0.44800000000000001</v>
      </c>
      <c r="N91" s="2">
        <v>0.40200000000000002</v>
      </c>
      <c r="O91" s="2">
        <v>0.33100000000000002</v>
      </c>
      <c r="P91" s="12">
        <f t="shared" si="21"/>
        <v>0.36522222222222223</v>
      </c>
      <c r="Q91" s="12">
        <f t="shared" si="22"/>
        <v>5.9682027817798425E-2</v>
      </c>
      <c r="AB91" s="20"/>
      <c r="AC91" s="20"/>
      <c r="AN91" s="20"/>
      <c r="AO91" s="20"/>
      <c r="AZ91" s="20"/>
      <c r="BA91" s="20"/>
      <c r="BL91" s="20"/>
      <c r="BM91" s="20"/>
    </row>
    <row r="92" spans="1:77" ht="15.75" customHeight="1" x14ac:dyDescent="0.15">
      <c r="P92" s="20"/>
      <c r="Q92" s="20"/>
      <c r="AB92" s="20"/>
      <c r="AC92" s="20"/>
      <c r="AN92" s="20"/>
      <c r="AO92" s="20"/>
      <c r="AZ92" s="20"/>
      <c r="BA92" s="20"/>
      <c r="BL92" s="20"/>
      <c r="BM92" s="20"/>
    </row>
    <row r="93" spans="1:77" ht="16" x14ac:dyDescent="0.2">
      <c r="A93" s="2">
        <v>29</v>
      </c>
      <c r="B93" s="2">
        <v>20</v>
      </c>
      <c r="C93" s="2">
        <v>10</v>
      </c>
      <c r="D93" s="2">
        <v>2</v>
      </c>
      <c r="E93" s="2">
        <v>0</v>
      </c>
      <c r="F93" s="2">
        <v>12</v>
      </c>
      <c r="G93" s="2">
        <v>74.8</v>
      </c>
      <c r="H93" s="2">
        <v>116.3</v>
      </c>
      <c r="I93" s="2">
        <v>141.4</v>
      </c>
      <c r="J93" s="2">
        <v>91.2</v>
      </c>
      <c r="K93" s="2">
        <v>83.7</v>
      </c>
      <c r="L93" s="2">
        <v>94.7</v>
      </c>
      <c r="M93" s="2">
        <v>143.4</v>
      </c>
      <c r="N93" s="2">
        <v>150</v>
      </c>
      <c r="O93" s="2">
        <v>154.30000000000001</v>
      </c>
      <c r="P93" s="12">
        <f t="shared" ref="P93:P94" si="23">AVERAGE(G93:O93)</f>
        <v>116.64444444444445</v>
      </c>
      <c r="Q93" s="12">
        <f t="shared" ref="Q93:Q94" si="24">STDEV(G93:O93)</f>
        <v>31.274235047044431</v>
      </c>
      <c r="AB93" s="20"/>
      <c r="AC93" s="20"/>
      <c r="AN93" s="20"/>
      <c r="AO93" s="20"/>
      <c r="AZ93" s="20"/>
      <c r="BA93" s="20"/>
      <c r="BL93" s="20"/>
      <c r="BM93" s="20"/>
    </row>
    <row r="94" spans="1:77" ht="16" x14ac:dyDescent="0.2">
      <c r="G94" s="2">
        <v>0.79900000000000004</v>
      </c>
      <c r="H94" s="2">
        <v>-0.113</v>
      </c>
      <c r="I94" s="2">
        <v>-0.58599999999999997</v>
      </c>
      <c r="J94" s="2">
        <v>0.44900000000000001</v>
      </c>
      <c r="K94" s="2">
        <v>0.44500000000000001</v>
      </c>
      <c r="L94" s="2">
        <v>0.42799999999999999</v>
      </c>
      <c r="M94" s="2">
        <v>0.35899999999999999</v>
      </c>
      <c r="N94" s="2">
        <v>0.30499999999999999</v>
      </c>
      <c r="O94" s="2">
        <v>0.30099999999999999</v>
      </c>
      <c r="P94" s="12">
        <f t="shared" si="23"/>
        <v>0.26522222222222225</v>
      </c>
      <c r="Q94" s="12">
        <f t="shared" si="24"/>
        <v>0.39635803819834964</v>
      </c>
      <c r="AB94" s="20"/>
      <c r="AC94" s="20"/>
      <c r="AN94" s="20"/>
      <c r="AO94" s="20"/>
      <c r="AZ94" s="20"/>
      <c r="BA94" s="20"/>
      <c r="BL94" s="20"/>
      <c r="BM94" s="20"/>
    </row>
    <row r="95" spans="1:77" ht="15.75" customHeight="1" x14ac:dyDescent="0.15">
      <c r="P95" s="20"/>
      <c r="Q95" s="20"/>
      <c r="AB95" s="20"/>
      <c r="AC95" s="20"/>
      <c r="AN95" s="20"/>
      <c r="AO95" s="20"/>
      <c r="AZ95" s="20"/>
      <c r="BA95" s="20"/>
      <c r="BL95" s="20"/>
      <c r="BM95" s="20"/>
    </row>
    <row r="96" spans="1:77" ht="16" x14ac:dyDescent="0.2">
      <c r="A96" s="2">
        <v>30</v>
      </c>
      <c r="B96" s="2">
        <v>20</v>
      </c>
      <c r="C96" s="2">
        <v>10</v>
      </c>
      <c r="D96" s="2">
        <v>2</v>
      </c>
      <c r="E96" s="2">
        <v>0</v>
      </c>
      <c r="F96" s="2">
        <v>7</v>
      </c>
      <c r="G96" s="2">
        <v>50.1</v>
      </c>
      <c r="H96" s="2">
        <v>51.2</v>
      </c>
      <c r="I96" s="2">
        <v>51.8</v>
      </c>
      <c r="J96" s="2">
        <v>50.7</v>
      </c>
      <c r="K96" s="2">
        <v>50.5</v>
      </c>
      <c r="L96" s="2">
        <v>49.2</v>
      </c>
      <c r="M96" s="2">
        <v>50.2</v>
      </c>
      <c r="N96" s="2">
        <v>51.5</v>
      </c>
      <c r="O96" s="2">
        <v>48.8</v>
      </c>
      <c r="P96" s="12">
        <f t="shared" ref="P96:P97" si="25">AVERAGE(G96:O96)</f>
        <v>50.444444444444443</v>
      </c>
      <c r="Q96" s="12">
        <f t="shared" ref="Q96:Q97" si="26">STDEV(G96:O96)</f>
        <v>1.0013879257199867</v>
      </c>
      <c r="AB96" s="20"/>
      <c r="AC96" s="20"/>
      <c r="AN96" s="20"/>
      <c r="AO96" s="20"/>
      <c r="AZ96" s="20"/>
      <c r="BA96" s="20"/>
      <c r="BL96" s="20"/>
      <c r="BM96" s="20"/>
    </row>
    <row r="97" spans="1:65" ht="16" x14ac:dyDescent="0.2">
      <c r="G97" s="2">
        <v>0.189</v>
      </c>
      <c r="H97" s="2">
        <v>0.186</v>
      </c>
      <c r="I97" s="2">
        <v>0.14099999999999999</v>
      </c>
      <c r="J97" s="2">
        <v>0.214</v>
      </c>
      <c r="K97" s="2">
        <v>0.16900000000000001</v>
      </c>
      <c r="L97" s="2">
        <v>0.20499999999999999</v>
      </c>
      <c r="M97" s="2">
        <v>0.192</v>
      </c>
      <c r="N97" s="2">
        <v>0.17799999999999999</v>
      </c>
      <c r="O97" s="2">
        <v>0.21299999999999999</v>
      </c>
      <c r="P97" s="12">
        <f t="shared" si="25"/>
        <v>0.18744444444444444</v>
      </c>
      <c r="Q97" s="12">
        <f t="shared" si="26"/>
        <v>2.3125262761269826E-2</v>
      </c>
      <c r="AB97" s="20"/>
      <c r="AC97" s="20"/>
      <c r="AN97" s="20"/>
      <c r="AO97" s="20"/>
      <c r="AZ97" s="20"/>
      <c r="BA97" s="20"/>
      <c r="BL97" s="20"/>
      <c r="BM97" s="20"/>
    </row>
    <row r="98" spans="1:65" ht="15.75" customHeight="1" x14ac:dyDescent="0.15">
      <c r="P98" s="20"/>
      <c r="Q98" s="20"/>
      <c r="AB98" s="20"/>
      <c r="AC98" s="20"/>
      <c r="AN98" s="20"/>
      <c r="AO98" s="20"/>
      <c r="AZ98" s="20"/>
      <c r="BA98" s="20"/>
      <c r="BL98" s="20"/>
      <c r="BM98" s="20"/>
    </row>
    <row r="99" spans="1:65" ht="16" x14ac:dyDescent="0.2">
      <c r="A99" s="2">
        <v>31</v>
      </c>
      <c r="B99" s="2">
        <v>20</v>
      </c>
      <c r="C99" s="2">
        <v>10</v>
      </c>
      <c r="D99" s="2">
        <v>2</v>
      </c>
      <c r="E99" s="2">
        <v>0</v>
      </c>
      <c r="F99" s="2">
        <v>12</v>
      </c>
      <c r="G99" s="2">
        <v>46.5</v>
      </c>
      <c r="H99" s="2">
        <v>43.4</v>
      </c>
      <c r="I99" s="2">
        <v>44.8</v>
      </c>
      <c r="J99" s="2">
        <v>44.9</v>
      </c>
      <c r="K99" s="2">
        <v>47</v>
      </c>
      <c r="L99" s="2">
        <v>42.5</v>
      </c>
      <c r="M99" s="2">
        <v>43.4</v>
      </c>
      <c r="N99" s="2">
        <v>43.9</v>
      </c>
      <c r="O99" s="2">
        <v>38.799999999999997</v>
      </c>
      <c r="P99" s="12">
        <f t="shared" ref="P99:P100" si="27">AVERAGE(G99:O99)</f>
        <v>43.911111111111111</v>
      </c>
      <c r="Q99" s="12">
        <f t="shared" ref="Q99:Q100" si="28">STDEV(G99:O99)</f>
        <v>2.4147693701699784</v>
      </c>
      <c r="AB99" s="20"/>
      <c r="AC99" s="20"/>
      <c r="AN99" s="20"/>
      <c r="AO99" s="20"/>
      <c r="AZ99" s="20"/>
      <c r="BA99" s="20"/>
      <c r="BL99" s="20"/>
      <c r="BM99" s="20"/>
    </row>
    <row r="100" spans="1:65" ht="16" x14ac:dyDescent="0.2">
      <c r="G100" s="2">
        <v>0.123</v>
      </c>
      <c r="H100" s="2">
        <v>0.216</v>
      </c>
      <c r="I100" s="2">
        <v>0.193</v>
      </c>
      <c r="J100" s="2">
        <v>0.20799999999999999</v>
      </c>
      <c r="K100" s="2">
        <v>0.155</v>
      </c>
      <c r="L100" s="2">
        <v>0.20899999999999999</v>
      </c>
      <c r="M100" s="2">
        <v>0.27700000000000002</v>
      </c>
      <c r="N100" s="2">
        <v>0.27900000000000003</v>
      </c>
      <c r="O100" s="2">
        <v>0.29599999999999999</v>
      </c>
      <c r="P100" s="12">
        <f t="shared" si="27"/>
        <v>0.21733333333333335</v>
      </c>
      <c r="Q100" s="12">
        <f t="shared" si="28"/>
        <v>5.8187197904693719E-2</v>
      </c>
      <c r="AB100" s="20"/>
      <c r="AC100" s="20"/>
      <c r="AN100" s="20"/>
      <c r="AO100" s="20"/>
      <c r="AZ100" s="20"/>
      <c r="BA100" s="20"/>
      <c r="BL100" s="20"/>
      <c r="BM100" s="20"/>
    </row>
    <row r="101" spans="1:65" ht="15.75" customHeight="1" x14ac:dyDescent="0.15">
      <c r="P101" s="20"/>
      <c r="Q101" s="20"/>
      <c r="AB101" s="20"/>
      <c r="AC101" s="20"/>
      <c r="AN101" s="20"/>
      <c r="AO101" s="20"/>
      <c r="AZ101" s="20"/>
      <c r="BA101" s="20"/>
      <c r="BL101" s="20"/>
      <c r="BM101" s="20"/>
    </row>
    <row r="102" spans="1:65" ht="16" x14ac:dyDescent="0.2">
      <c r="A102" s="21" t="s">
        <v>58</v>
      </c>
      <c r="B102" s="2">
        <v>20</v>
      </c>
      <c r="C102" s="2">
        <v>5</v>
      </c>
      <c r="D102" s="2">
        <v>4</v>
      </c>
      <c r="E102" s="2">
        <v>1</v>
      </c>
      <c r="F102" s="2">
        <v>10</v>
      </c>
      <c r="G102" s="2">
        <v>59</v>
      </c>
      <c r="H102" s="2">
        <v>59.6</v>
      </c>
      <c r="I102" s="2">
        <v>57.7</v>
      </c>
      <c r="J102" s="2">
        <v>63.1</v>
      </c>
      <c r="K102" s="2">
        <v>63.5</v>
      </c>
      <c r="L102" s="2">
        <v>63</v>
      </c>
      <c r="M102" s="2">
        <v>64.900000000000006</v>
      </c>
      <c r="N102" s="2">
        <v>70.5</v>
      </c>
      <c r="O102" s="2">
        <v>68.8</v>
      </c>
      <c r="P102" s="12">
        <f t="shared" ref="P102:P103" si="29">AVERAGE(G102:O102)</f>
        <v>63.344444444444434</v>
      </c>
      <c r="Q102" s="12">
        <f t="shared" ref="Q102:Q103" si="30">STDEV(G102:O102)</f>
        <v>4.3061325778217476</v>
      </c>
      <c r="S102" s="2">
        <v>61.7</v>
      </c>
      <c r="T102" s="2">
        <v>60.2</v>
      </c>
      <c r="U102" s="2">
        <v>59.9</v>
      </c>
      <c r="V102" s="2">
        <v>64.5</v>
      </c>
      <c r="W102" s="2">
        <v>61.4</v>
      </c>
      <c r="X102" s="2">
        <v>60.7</v>
      </c>
      <c r="Y102" s="2">
        <v>69.400000000000006</v>
      </c>
      <c r="Z102" s="2">
        <v>65.3</v>
      </c>
      <c r="AA102" s="2">
        <v>68.599999999999994</v>
      </c>
      <c r="AB102" s="12">
        <f t="shared" ref="AB102:AB103" si="31">AVERAGE(S102:AA102)</f>
        <v>63.522222222222211</v>
      </c>
      <c r="AC102" s="12">
        <f t="shared" ref="AC102:AC103" si="32">STDEV(S102:AA102)</f>
        <v>3.6124014788564738</v>
      </c>
      <c r="AE102" s="2">
        <v>61.3</v>
      </c>
      <c r="AF102" s="2">
        <v>63.4</v>
      </c>
      <c r="AG102" s="2">
        <v>61.8</v>
      </c>
      <c r="AH102" s="2">
        <v>63.4</v>
      </c>
      <c r="AI102" s="2">
        <v>64.099999999999994</v>
      </c>
      <c r="AJ102" s="2">
        <v>59.2</v>
      </c>
      <c r="AK102" s="2">
        <v>70.7</v>
      </c>
      <c r="AL102" s="2">
        <v>71.099999999999994</v>
      </c>
      <c r="AM102" s="2">
        <v>71</v>
      </c>
      <c r="AN102" s="12">
        <f t="shared" ref="AN102:AN103" si="33">AVERAGE(AE102:AM102)</f>
        <v>65.111111111111114</v>
      </c>
      <c r="AO102" s="12">
        <f t="shared" ref="AO102:AO103" si="34">STDEV(AE102:AM102)</f>
        <v>4.597402648356038</v>
      </c>
      <c r="AQ102" s="2">
        <v>63.5</v>
      </c>
      <c r="AR102" s="2">
        <v>66.2</v>
      </c>
      <c r="AS102" s="2">
        <v>66.8</v>
      </c>
      <c r="AT102" s="2">
        <v>71.900000000000006</v>
      </c>
      <c r="AU102" s="2">
        <v>71.3</v>
      </c>
      <c r="AV102" s="2">
        <v>70.900000000000006</v>
      </c>
      <c r="AW102" s="2">
        <v>67.3</v>
      </c>
      <c r="AX102" s="2">
        <v>65.900000000000006</v>
      </c>
      <c r="AY102" s="2">
        <v>63.8</v>
      </c>
      <c r="AZ102" s="12">
        <f t="shared" ref="AZ102:AZ103" si="35">AVERAGE(AQ102:AY102)</f>
        <v>67.51111111111112</v>
      </c>
      <c r="BA102" s="12">
        <f t="shared" ref="BA102:BA103" si="36">STDEV(AQ102:AY102)</f>
        <v>3.1588939695898497</v>
      </c>
      <c r="BC102" s="2">
        <v>72.400000000000006</v>
      </c>
      <c r="BD102" s="2">
        <v>70.400000000000006</v>
      </c>
      <c r="BE102" s="2">
        <v>77</v>
      </c>
      <c r="BF102" s="2">
        <v>74.8</v>
      </c>
      <c r="BG102" s="2">
        <v>72.400000000000006</v>
      </c>
      <c r="BH102" s="2">
        <v>74.8</v>
      </c>
      <c r="BI102" s="2">
        <v>83.5</v>
      </c>
      <c r="BJ102" s="2">
        <v>77.3</v>
      </c>
      <c r="BK102" s="2">
        <v>75.5</v>
      </c>
      <c r="BL102" s="12">
        <f t="shared" ref="BL102:BL103" si="37">AVERAGE(BC102:BK102)</f>
        <v>75.344444444444434</v>
      </c>
      <c r="BM102" s="12">
        <f t="shared" ref="BM102:BM103" si="38">STDEV(BC102:BK102)</f>
        <v>3.7993786041638127</v>
      </c>
    </row>
    <row r="103" spans="1:65" ht="16" x14ac:dyDescent="0.2">
      <c r="G103" s="2">
        <v>0.193</v>
      </c>
      <c r="H103" s="2">
        <v>0.13100000000000001</v>
      </c>
      <c r="I103" s="2">
        <v>0.23300000000000001</v>
      </c>
      <c r="J103" s="2">
        <v>0.17100000000000001</v>
      </c>
      <c r="K103" s="2">
        <v>0.16200000000000001</v>
      </c>
      <c r="L103" s="2">
        <v>0.14499999999999999</v>
      </c>
      <c r="M103" s="2">
        <v>0.252</v>
      </c>
      <c r="N103" s="2">
        <v>0.22800000000000001</v>
      </c>
      <c r="O103" s="2">
        <v>0.221</v>
      </c>
      <c r="P103" s="12">
        <f t="shared" si="29"/>
        <v>0.19288888888888892</v>
      </c>
      <c r="Q103" s="12">
        <f t="shared" si="30"/>
        <v>4.2841114727690033E-2</v>
      </c>
      <c r="S103" s="2">
        <v>0.21199999999999999</v>
      </c>
      <c r="T103" s="2">
        <v>0.214</v>
      </c>
      <c r="U103" s="2">
        <v>0.223</v>
      </c>
      <c r="V103" s="2">
        <v>0.17</v>
      </c>
      <c r="W103" s="2">
        <v>0.21</v>
      </c>
      <c r="X103" s="2">
        <v>0.22500000000000001</v>
      </c>
      <c r="Y103" s="2">
        <v>0.21099999999999999</v>
      </c>
      <c r="Z103" s="2">
        <v>0.24</v>
      </c>
      <c r="AA103" s="2">
        <v>0.22900000000000001</v>
      </c>
      <c r="AB103" s="12">
        <f t="shared" si="31"/>
        <v>0.21488888888888893</v>
      </c>
      <c r="AC103" s="12">
        <f t="shared" si="32"/>
        <v>1.9560447620417868E-2</v>
      </c>
      <c r="AE103" s="2">
        <v>0.215</v>
      </c>
      <c r="AF103" s="2">
        <v>0.17100000000000001</v>
      </c>
      <c r="AG103" s="2">
        <v>0.17299999999999999</v>
      </c>
      <c r="AH103" s="2">
        <v>0.22800000000000001</v>
      </c>
      <c r="AI103" s="2">
        <v>0.21299999999999999</v>
      </c>
      <c r="AJ103" s="2">
        <v>0.246</v>
      </c>
      <c r="AK103" s="2">
        <v>0.23400000000000001</v>
      </c>
      <c r="AL103" s="2">
        <v>0.19600000000000001</v>
      </c>
      <c r="AM103" s="2">
        <v>0.20100000000000001</v>
      </c>
      <c r="AN103" s="12">
        <f t="shared" si="33"/>
        <v>0.20855555555555555</v>
      </c>
      <c r="AO103" s="12">
        <f t="shared" si="34"/>
        <v>2.5928319995282872E-2</v>
      </c>
      <c r="AQ103" s="2">
        <v>0.23499999999999999</v>
      </c>
      <c r="AR103" s="2">
        <v>0.16</v>
      </c>
      <c r="AS103" s="2">
        <v>0.14599999999999999</v>
      </c>
      <c r="AT103" s="2">
        <v>0.223</v>
      </c>
      <c r="AU103" s="2">
        <v>0.22800000000000001</v>
      </c>
      <c r="AV103" s="2">
        <v>0.22600000000000001</v>
      </c>
      <c r="AW103" s="2">
        <v>0.11700000000000001</v>
      </c>
      <c r="AX103" s="2">
        <v>0.14899999999999999</v>
      </c>
      <c r="AY103" s="2">
        <v>0.193</v>
      </c>
      <c r="AZ103" s="12">
        <f t="shared" si="35"/>
        <v>0.18633333333333335</v>
      </c>
      <c r="BA103" s="12">
        <f t="shared" si="36"/>
        <v>4.414181690868639E-2</v>
      </c>
      <c r="BC103" s="2">
        <v>0.16900000000000001</v>
      </c>
      <c r="BD103" s="2">
        <v>0.19600000000000001</v>
      </c>
      <c r="BE103" s="2">
        <v>8.2000000000000003E-2</v>
      </c>
      <c r="BF103" s="2">
        <v>0.17</v>
      </c>
      <c r="BG103" s="2">
        <v>0.188</v>
      </c>
      <c r="BH103" s="2">
        <v>0.14299999999999999</v>
      </c>
      <c r="BI103" s="2">
        <v>0.14199999999999999</v>
      </c>
      <c r="BJ103" s="2">
        <v>0.20799999999999999</v>
      </c>
      <c r="BK103" s="2">
        <v>0.192</v>
      </c>
      <c r="BL103" s="12">
        <f t="shared" si="37"/>
        <v>0.16555555555555554</v>
      </c>
      <c r="BM103" s="12">
        <f t="shared" si="38"/>
        <v>3.8743099744054925E-2</v>
      </c>
    </row>
    <row r="104" spans="1:65" ht="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12"/>
      <c r="Q104" s="12"/>
      <c r="AB104" s="20"/>
      <c r="AC104" s="20"/>
      <c r="AN104" s="20"/>
      <c r="AO104" s="20"/>
      <c r="AZ104" s="20"/>
      <c r="BA104" s="20"/>
      <c r="BL104" s="20"/>
      <c r="BM104" s="20"/>
    </row>
    <row r="105" spans="1:65" ht="16" x14ac:dyDescent="0.2">
      <c r="A105" s="22">
        <v>33</v>
      </c>
      <c r="B105" s="2">
        <v>5</v>
      </c>
      <c r="C105" s="2">
        <v>2.5</v>
      </c>
      <c r="D105" s="2">
        <v>2</v>
      </c>
      <c r="E105" s="2">
        <v>0</v>
      </c>
      <c r="F105" s="2">
        <v>10</v>
      </c>
      <c r="G105" s="2">
        <v>35.200000000000003</v>
      </c>
      <c r="H105" s="2">
        <v>31</v>
      </c>
      <c r="I105" s="2">
        <v>25.2</v>
      </c>
      <c r="J105" s="2">
        <v>23.3</v>
      </c>
      <c r="K105" s="2">
        <v>27</v>
      </c>
      <c r="L105" s="2">
        <v>31.8</v>
      </c>
      <c r="M105" s="2">
        <v>38.4</v>
      </c>
      <c r="N105" s="2">
        <v>29</v>
      </c>
      <c r="O105" s="2">
        <v>29.4</v>
      </c>
      <c r="P105" s="12">
        <f t="shared" ref="P105:P106" si="39">AVERAGE(G105:O105)</f>
        <v>30.033333333333335</v>
      </c>
      <c r="Q105" s="12">
        <f t="shared" ref="Q105:Q106" si="40">STDEV(G105:O105)</f>
        <v>4.7449973656472935</v>
      </c>
      <c r="AB105" s="20"/>
      <c r="AC105" s="20"/>
      <c r="AN105" s="20"/>
      <c r="AO105" s="20"/>
      <c r="AZ105" s="20"/>
      <c r="BA105" s="20"/>
      <c r="BL105" s="20"/>
      <c r="BM105" s="20"/>
    </row>
    <row r="106" spans="1:65" ht="16" x14ac:dyDescent="0.2">
      <c r="G106" s="2">
        <v>0.378</v>
      </c>
      <c r="H106" s="2">
        <v>0.39</v>
      </c>
      <c r="I106" s="2">
        <v>0.58099999999999996</v>
      </c>
      <c r="J106" s="2">
        <v>0.69499999999999995</v>
      </c>
      <c r="K106" s="2">
        <v>0.40500000000000003</v>
      </c>
      <c r="L106" s="2">
        <v>0.30299999999999999</v>
      </c>
      <c r="M106" s="2">
        <v>-0.28699999999999998</v>
      </c>
      <c r="N106" s="2">
        <v>0.28899999999999998</v>
      </c>
      <c r="O106" s="2">
        <v>0.31900000000000001</v>
      </c>
      <c r="P106" s="12">
        <f t="shared" si="39"/>
        <v>0.34144444444444444</v>
      </c>
      <c r="Q106" s="12">
        <f t="shared" si="40"/>
        <v>0.27152261006733447</v>
      </c>
      <c r="AB106" s="20"/>
      <c r="AC106" s="20"/>
      <c r="AN106" s="20"/>
      <c r="AO106" s="20"/>
      <c r="AZ106" s="20"/>
      <c r="BA106" s="20"/>
      <c r="BL106" s="20"/>
      <c r="BM106" s="20"/>
    </row>
    <row r="107" spans="1:65" ht="15.75" customHeight="1" x14ac:dyDescent="0.15">
      <c r="P107" s="20"/>
      <c r="Q107" s="20"/>
      <c r="AB107" s="20"/>
      <c r="AC107" s="20"/>
      <c r="AN107" s="20"/>
      <c r="AO107" s="20"/>
      <c r="AZ107" s="20"/>
      <c r="BA107" s="20"/>
      <c r="BL107" s="20"/>
      <c r="BM107" s="20"/>
    </row>
    <row r="108" spans="1:65" ht="16" x14ac:dyDescent="0.2">
      <c r="A108" s="22">
        <v>34</v>
      </c>
      <c r="B108" s="2">
        <v>10</v>
      </c>
      <c r="C108" s="2">
        <v>5</v>
      </c>
      <c r="D108" s="2">
        <v>2</v>
      </c>
      <c r="E108" s="2">
        <v>0</v>
      </c>
      <c r="F108" s="2">
        <v>10</v>
      </c>
      <c r="G108" s="2">
        <v>39</v>
      </c>
      <c r="H108" s="2">
        <v>41.3</v>
      </c>
      <c r="I108" s="2">
        <v>38.6</v>
      </c>
      <c r="J108" s="2">
        <v>39.9</v>
      </c>
      <c r="K108" s="2">
        <v>39.299999999999997</v>
      </c>
      <c r="L108" s="2">
        <v>40.700000000000003</v>
      </c>
      <c r="M108" s="2">
        <v>36.1</v>
      </c>
      <c r="N108" s="2">
        <v>33.700000000000003</v>
      </c>
      <c r="O108" s="2">
        <v>33.1</v>
      </c>
      <c r="P108" s="23">
        <f t="shared" ref="P108:P109" si="41">AVERAGE(G108:O108)</f>
        <v>37.966666666666669</v>
      </c>
      <c r="Q108" s="23">
        <f t="shared" ref="Q108:Q109" si="42">STDEV(G108:O108)</f>
        <v>2.9778347838656183</v>
      </c>
      <c r="AB108" s="20"/>
      <c r="AC108" s="20"/>
      <c r="AN108" s="20"/>
      <c r="AO108" s="20"/>
      <c r="AZ108" s="20"/>
      <c r="BA108" s="20"/>
      <c r="BL108" s="20"/>
      <c r="BM108" s="20"/>
    </row>
    <row r="109" spans="1:65" ht="16" x14ac:dyDescent="0.2">
      <c r="G109" s="2">
        <v>0.113</v>
      </c>
      <c r="H109" s="2">
        <v>3.7999999999999999E-2</v>
      </c>
      <c r="I109" s="2">
        <v>9.5000000000000001E-2</v>
      </c>
      <c r="J109" s="2">
        <v>0.26700000000000002</v>
      </c>
      <c r="K109" s="2">
        <v>0.19600000000000001</v>
      </c>
      <c r="L109" s="2">
        <v>0.20899999999999999</v>
      </c>
      <c r="M109" s="2">
        <v>0.25</v>
      </c>
      <c r="N109" s="2">
        <v>0.25</v>
      </c>
      <c r="O109" s="2">
        <v>0.24399999999999999</v>
      </c>
      <c r="P109" s="23">
        <f t="shared" si="41"/>
        <v>0.18466666666666667</v>
      </c>
      <c r="Q109" s="23">
        <f t="shared" si="42"/>
        <v>8.2343791508528399E-2</v>
      </c>
      <c r="AB109" s="20"/>
      <c r="AC109" s="20"/>
      <c r="AN109" s="20"/>
      <c r="AO109" s="20"/>
      <c r="AZ109" s="20"/>
      <c r="BA109" s="20"/>
      <c r="BL109" s="20"/>
      <c r="BM109" s="20"/>
    </row>
    <row r="110" spans="1:65" ht="15.75" customHeight="1" x14ac:dyDescent="0.15">
      <c r="P110" s="20"/>
      <c r="Q110" s="20"/>
      <c r="AB110" s="20"/>
      <c r="AC110" s="20"/>
      <c r="AN110" s="20"/>
      <c r="AO110" s="20"/>
      <c r="AZ110" s="20"/>
      <c r="BA110" s="20"/>
      <c r="BL110" s="20"/>
      <c r="BM110" s="20"/>
    </row>
    <row r="111" spans="1:65" ht="16" x14ac:dyDescent="0.2">
      <c r="A111" s="22">
        <v>35</v>
      </c>
      <c r="B111" s="2">
        <v>30</v>
      </c>
      <c r="C111" s="2">
        <v>15</v>
      </c>
      <c r="D111" s="2">
        <v>2</v>
      </c>
      <c r="E111" s="2">
        <v>0</v>
      </c>
      <c r="F111" s="2">
        <v>10</v>
      </c>
      <c r="G111" s="2">
        <v>40.6</v>
      </c>
      <c r="H111" s="2">
        <v>39.9</v>
      </c>
      <c r="I111" s="2">
        <v>39.299999999999997</v>
      </c>
      <c r="J111" s="2">
        <v>55.1</v>
      </c>
      <c r="K111" s="2">
        <v>53.4</v>
      </c>
      <c r="L111" s="2">
        <v>54.2</v>
      </c>
      <c r="M111" s="2">
        <v>57.9</v>
      </c>
      <c r="N111" s="2">
        <v>56.6</v>
      </c>
      <c r="O111" s="2">
        <v>56</v>
      </c>
      <c r="P111" s="23">
        <f t="shared" ref="P111:P112" si="43">AVERAGE(G111:O111)</f>
        <v>50.333333333333336</v>
      </c>
      <c r="Q111" s="23">
        <f t="shared" ref="Q111:Q112" si="44">STDEV(G111:O111)</f>
        <v>7.9139118013786396</v>
      </c>
      <c r="AB111" s="20"/>
      <c r="AC111" s="20"/>
      <c r="AN111" s="20"/>
      <c r="AO111" s="20"/>
      <c r="AZ111" s="20"/>
      <c r="BA111" s="20"/>
      <c r="BL111" s="20"/>
      <c r="BM111" s="20"/>
    </row>
    <row r="112" spans="1:65" ht="16" x14ac:dyDescent="0.2">
      <c r="G112" s="2">
        <v>0.13</v>
      </c>
      <c r="H112" s="2">
        <v>0.13800000000000001</v>
      </c>
      <c r="I112" s="2">
        <v>0.19900000000000001</v>
      </c>
      <c r="J112" s="2">
        <v>0.193</v>
      </c>
      <c r="K112" s="2">
        <v>0.19700000000000001</v>
      </c>
      <c r="L112" s="2">
        <v>0.19600000000000001</v>
      </c>
      <c r="M112" s="2">
        <v>0.20699999999999999</v>
      </c>
      <c r="N112" s="2">
        <v>0.221</v>
      </c>
      <c r="O112" s="2">
        <v>0.19700000000000001</v>
      </c>
      <c r="P112" s="23">
        <f t="shared" si="43"/>
        <v>0.18644444444444447</v>
      </c>
      <c r="Q112" s="23">
        <f t="shared" si="44"/>
        <v>3.0952023807463269E-2</v>
      </c>
      <c r="AB112" s="20"/>
      <c r="AC112" s="20"/>
      <c r="AN112" s="20"/>
      <c r="AO112" s="20"/>
      <c r="AZ112" s="20"/>
      <c r="BA112" s="20"/>
      <c r="BL112" s="20"/>
      <c r="BM112" s="20"/>
    </row>
    <row r="113" spans="1:65" ht="15.75" customHeight="1" x14ac:dyDescent="0.15">
      <c r="P113" s="20"/>
      <c r="Q113" s="20"/>
      <c r="AB113" s="20"/>
      <c r="AC113" s="20"/>
      <c r="AN113" s="20"/>
      <c r="AO113" s="20"/>
      <c r="AZ113" s="20"/>
      <c r="BA113" s="20"/>
      <c r="BL113" s="20"/>
      <c r="BM113" s="20"/>
    </row>
    <row r="114" spans="1:65" ht="16" x14ac:dyDescent="0.2">
      <c r="A114" s="24">
        <v>36</v>
      </c>
      <c r="B114" s="2">
        <v>20</v>
      </c>
      <c r="C114" s="2">
        <v>2</v>
      </c>
      <c r="D114" s="2">
        <v>10</v>
      </c>
      <c r="E114" s="2">
        <v>0</v>
      </c>
      <c r="F114" s="2">
        <v>10</v>
      </c>
      <c r="G114" s="2">
        <v>80.5</v>
      </c>
      <c r="H114" s="2">
        <v>75.5</v>
      </c>
      <c r="I114" s="2">
        <v>76.8</v>
      </c>
      <c r="J114" s="2">
        <v>75.7</v>
      </c>
      <c r="K114" s="2">
        <v>79.900000000000006</v>
      </c>
      <c r="L114" s="2">
        <v>75.400000000000006</v>
      </c>
      <c r="M114" s="2">
        <v>77.599999999999994</v>
      </c>
      <c r="N114" s="2">
        <v>78</v>
      </c>
      <c r="O114" s="2">
        <v>75.400000000000006</v>
      </c>
      <c r="P114" s="23">
        <f t="shared" ref="P114:P115" si="45">AVERAGE(G114:O114)</f>
        <v>77.199999999999989</v>
      </c>
      <c r="Q114" s="23">
        <f t="shared" ref="Q114:Q115" si="46">STDEV(G114:O114)</f>
        <v>1.960867155112757</v>
      </c>
      <c r="AB114" s="20"/>
      <c r="AC114" s="20"/>
      <c r="AN114" s="20"/>
      <c r="AO114" s="20"/>
      <c r="AZ114" s="20"/>
      <c r="BA114" s="20"/>
      <c r="BL114" s="20"/>
      <c r="BM114" s="20"/>
    </row>
    <row r="115" spans="1:65" ht="16" x14ac:dyDescent="0.2">
      <c r="G115" s="2">
        <v>3.2000000000000001E-2</v>
      </c>
      <c r="H115" s="2">
        <v>0.121</v>
      </c>
      <c r="I115" s="2">
        <v>0.14399999999999999</v>
      </c>
      <c r="J115" s="2">
        <v>0.10199999999999999</v>
      </c>
      <c r="K115" s="2">
        <v>8.2000000000000003E-2</v>
      </c>
      <c r="L115" s="2">
        <v>0.13</v>
      </c>
      <c r="M115" s="2">
        <v>7.0000000000000007E-2</v>
      </c>
      <c r="N115" s="2">
        <v>0.125</v>
      </c>
      <c r="O115" s="2">
        <v>7.9000000000000001E-2</v>
      </c>
      <c r="P115" s="23">
        <f t="shared" si="45"/>
        <v>9.8333333333333328E-2</v>
      </c>
      <c r="Q115" s="23">
        <f t="shared" si="46"/>
        <v>3.5654592972014114E-2</v>
      </c>
      <c r="AB115" s="20"/>
      <c r="AC115" s="20"/>
      <c r="AN115" s="20"/>
      <c r="AO115" s="20"/>
      <c r="AZ115" s="20"/>
      <c r="BA115" s="20"/>
      <c r="BL115" s="20"/>
      <c r="BM115" s="20"/>
    </row>
    <row r="116" spans="1:65" ht="15.75" customHeight="1" x14ac:dyDescent="0.15">
      <c r="P116" s="20"/>
      <c r="Q116" s="20"/>
      <c r="AB116" s="20"/>
      <c r="AC116" s="20"/>
      <c r="AN116" s="20"/>
      <c r="AO116" s="20"/>
      <c r="AZ116" s="20"/>
      <c r="BA116" s="20"/>
      <c r="BL116" s="20"/>
      <c r="BM116" s="20"/>
    </row>
    <row r="117" spans="1:65" ht="16" x14ac:dyDescent="0.2">
      <c r="A117" s="2">
        <v>37</v>
      </c>
      <c r="B117" s="2">
        <v>20</v>
      </c>
      <c r="C117" s="2">
        <v>20</v>
      </c>
      <c r="D117" s="2">
        <v>1</v>
      </c>
      <c r="E117" s="2">
        <v>0</v>
      </c>
      <c r="F117" s="2">
        <v>10</v>
      </c>
      <c r="G117" s="2">
        <v>36</v>
      </c>
      <c r="H117" s="2">
        <v>33.6</v>
      </c>
      <c r="I117" s="2">
        <v>34.1</v>
      </c>
      <c r="J117" s="2">
        <v>34.4</v>
      </c>
      <c r="K117" s="2">
        <v>40.5</v>
      </c>
      <c r="L117" s="2">
        <v>37.9</v>
      </c>
      <c r="M117" s="2">
        <v>56.2</v>
      </c>
      <c r="N117" s="2">
        <v>58.9</v>
      </c>
      <c r="O117" s="2">
        <v>62.2</v>
      </c>
      <c r="P117" s="23">
        <f t="shared" ref="P117:P118" si="47">AVERAGE(G117:O117)</f>
        <v>43.755555555555553</v>
      </c>
      <c r="Q117" s="23">
        <f t="shared" ref="Q117:Q118" si="48">STDEV(G117:O117)</f>
        <v>11.796939339412496</v>
      </c>
      <c r="AB117" s="20"/>
      <c r="AC117" s="20"/>
      <c r="AN117" s="20"/>
      <c r="AO117" s="20"/>
      <c r="AZ117" s="20"/>
      <c r="BA117" s="20"/>
      <c r="BL117" s="20"/>
      <c r="BM117" s="20"/>
    </row>
    <row r="118" spans="1:65" ht="16" x14ac:dyDescent="0.2">
      <c r="G118" s="2">
        <v>0.25800000000000001</v>
      </c>
      <c r="H118" s="2">
        <v>0.30399999999999999</v>
      </c>
      <c r="I118" s="2">
        <v>0.27</v>
      </c>
      <c r="J118" s="2">
        <v>0.33500000000000002</v>
      </c>
      <c r="K118" s="2">
        <v>0.23400000000000001</v>
      </c>
      <c r="L118" s="2">
        <v>0.27300000000000002</v>
      </c>
      <c r="M118" s="2">
        <v>0.41099999999999998</v>
      </c>
      <c r="N118" s="2">
        <v>0.33700000000000002</v>
      </c>
      <c r="O118" s="2">
        <v>0.33400000000000002</v>
      </c>
      <c r="P118" s="23">
        <f t="shared" si="47"/>
        <v>0.30622222222222223</v>
      </c>
      <c r="Q118" s="23">
        <f t="shared" si="48"/>
        <v>5.4184356085907763E-2</v>
      </c>
      <c r="AB118" s="20"/>
      <c r="AC118" s="20"/>
      <c r="AN118" s="20"/>
      <c r="AO118" s="20"/>
      <c r="AZ118" s="20"/>
      <c r="BA118" s="20"/>
      <c r="BL118" s="20"/>
      <c r="BM118" s="20"/>
    </row>
    <row r="119" spans="1:65" ht="15.75" customHeight="1" x14ac:dyDescent="0.15">
      <c r="P119" s="20"/>
      <c r="Q119" s="20"/>
      <c r="AB119" s="20"/>
      <c r="AC119" s="20"/>
      <c r="AN119" s="20"/>
      <c r="AO119" s="20"/>
      <c r="AZ119" s="20"/>
      <c r="BA119" s="20"/>
      <c r="BL119" s="20"/>
      <c r="BM119" s="20"/>
    </row>
    <row r="120" spans="1:65" ht="16" x14ac:dyDescent="0.2">
      <c r="A120" s="21">
        <v>38</v>
      </c>
      <c r="B120" s="2">
        <v>20</v>
      </c>
      <c r="C120" s="2">
        <v>5</v>
      </c>
      <c r="D120" s="2">
        <v>4</v>
      </c>
      <c r="E120" s="2" t="s">
        <v>59</v>
      </c>
      <c r="F120" s="2">
        <v>10</v>
      </c>
      <c r="G120" s="2">
        <v>108.7</v>
      </c>
      <c r="H120" s="2">
        <v>111.6</v>
      </c>
      <c r="I120" s="2">
        <v>109.2</v>
      </c>
      <c r="J120" s="2">
        <v>101.3</v>
      </c>
      <c r="K120" s="2">
        <v>103.4</v>
      </c>
      <c r="L120" s="2">
        <v>99.3</v>
      </c>
      <c r="M120" s="2">
        <v>102.4</v>
      </c>
      <c r="N120" s="2">
        <v>104.4</v>
      </c>
      <c r="O120" s="2">
        <v>102.9</v>
      </c>
      <c r="P120" s="23">
        <f t="shared" ref="P120:P121" si="49">AVERAGE(G120:O120)</f>
        <v>104.8</v>
      </c>
      <c r="Q120" s="23">
        <f t="shared" ref="Q120:Q121" si="50">STDEV(G120:O120)</f>
        <v>4.1048751503547578</v>
      </c>
      <c r="S120" s="2">
        <v>106</v>
      </c>
      <c r="T120" s="2">
        <v>106.1</v>
      </c>
      <c r="U120" s="2">
        <v>103.7</v>
      </c>
      <c r="V120" s="2">
        <v>97.2</v>
      </c>
      <c r="W120" s="2">
        <v>94.8</v>
      </c>
      <c r="X120" s="2">
        <v>96.9</v>
      </c>
      <c r="Y120" s="2">
        <v>101.1</v>
      </c>
      <c r="Z120" s="2">
        <v>104.4</v>
      </c>
      <c r="AA120" s="2">
        <v>101.3</v>
      </c>
      <c r="AB120" s="23">
        <f t="shared" ref="AB120:AB121" si="51">AVERAGE(S120:AA120)</f>
        <v>101.27777777777777</v>
      </c>
      <c r="AC120" s="23">
        <f t="shared" ref="AC120:AC121" si="52">STDEV(S120:AA120)</f>
        <v>4.1676665466954574</v>
      </c>
      <c r="AE120" s="2">
        <v>97</v>
      </c>
      <c r="AF120" s="2">
        <v>99.9</v>
      </c>
      <c r="AG120" s="2">
        <v>103.5</v>
      </c>
      <c r="AH120" s="2">
        <v>92.1</v>
      </c>
      <c r="AI120" s="2">
        <v>85.1</v>
      </c>
      <c r="AJ120" s="2">
        <v>88.1</v>
      </c>
      <c r="AK120" s="2">
        <v>94.4</v>
      </c>
      <c r="AL120" s="2">
        <v>93.1</v>
      </c>
      <c r="AM120" s="2">
        <v>90.7</v>
      </c>
      <c r="AN120" s="23">
        <f t="shared" ref="AN120:AN121" si="53">AVERAGE(AE120:AM120)</f>
        <v>93.76666666666668</v>
      </c>
      <c r="AO120" s="23">
        <f t="shared" ref="AO120:AO121" si="54">STDEV(AE120:AM120)</f>
        <v>5.7343264643722565</v>
      </c>
      <c r="AQ120" s="2">
        <v>91.5</v>
      </c>
      <c r="AR120" s="2">
        <v>98.1</v>
      </c>
      <c r="AS120" s="2">
        <v>93.1</v>
      </c>
      <c r="AT120" s="2">
        <v>84.8</v>
      </c>
      <c r="AU120" s="2">
        <v>87.6</v>
      </c>
      <c r="AV120" s="2">
        <v>86.7</v>
      </c>
      <c r="AW120" s="2">
        <v>90.8</v>
      </c>
      <c r="AX120" s="2">
        <v>90.4</v>
      </c>
      <c r="AY120" s="2">
        <v>85.6</v>
      </c>
      <c r="AZ120" s="23">
        <f t="shared" ref="AZ120:AZ121" si="55">AVERAGE(AQ120:AY120)</f>
        <v>89.844444444444449</v>
      </c>
      <c r="BA120" s="23">
        <f t="shared" ref="BA120:BA121" si="56">STDEV(AQ120:AY120)</f>
        <v>4.1997354414031571</v>
      </c>
      <c r="BC120" s="2">
        <v>83.4</v>
      </c>
      <c r="BD120" s="2">
        <v>80.400000000000006</v>
      </c>
      <c r="BE120" s="2">
        <v>85.3</v>
      </c>
      <c r="BF120" s="2">
        <v>87.2</v>
      </c>
      <c r="BG120" s="2">
        <v>84.8</v>
      </c>
      <c r="BH120" s="2">
        <v>85.5</v>
      </c>
      <c r="BI120" s="2">
        <v>87.6</v>
      </c>
      <c r="BJ120" s="2">
        <v>92.5</v>
      </c>
      <c r="BK120" s="2">
        <v>86.2</v>
      </c>
      <c r="BL120" s="23">
        <f t="shared" ref="BL120:BL121" si="57">AVERAGE(BC120:BK120)</f>
        <v>85.877777777777794</v>
      </c>
      <c r="BM120" s="23">
        <f t="shared" ref="BM120:BM121" si="58">STDEV(BC120:BK120)</f>
        <v>3.2873917388173308</v>
      </c>
    </row>
    <row r="121" spans="1:65" ht="16" x14ac:dyDescent="0.2">
      <c r="G121" s="2">
        <v>0.29599999999999999</v>
      </c>
      <c r="H121" s="2">
        <v>0.27300000000000002</v>
      </c>
      <c r="I121" s="2">
        <v>0.27700000000000002</v>
      </c>
      <c r="J121" s="2">
        <v>0.254</v>
      </c>
      <c r="K121" s="2">
        <v>0.23799999999999999</v>
      </c>
      <c r="L121" s="2">
        <v>0.246</v>
      </c>
      <c r="M121" s="2">
        <v>0.27</v>
      </c>
      <c r="N121" s="2">
        <v>0.27800000000000002</v>
      </c>
      <c r="O121" s="2">
        <v>0.28599999999999998</v>
      </c>
      <c r="P121" s="23">
        <f t="shared" si="49"/>
        <v>0.26866666666666666</v>
      </c>
      <c r="Q121" s="23">
        <f t="shared" si="50"/>
        <v>1.9019726601610235E-2</v>
      </c>
      <c r="S121" s="2">
        <v>0.26300000000000001</v>
      </c>
      <c r="T121" s="2">
        <v>0.26800000000000002</v>
      </c>
      <c r="U121" s="2">
        <v>0.27100000000000002</v>
      </c>
      <c r="V121" s="2">
        <v>0.24199999999999999</v>
      </c>
      <c r="W121" s="2">
        <v>0.28000000000000003</v>
      </c>
      <c r="X121" s="2">
        <v>0.246</v>
      </c>
      <c r="Y121" s="2">
        <v>0.27</v>
      </c>
      <c r="Z121" s="2">
        <v>0.254</v>
      </c>
      <c r="AA121" s="2">
        <v>0.26500000000000001</v>
      </c>
      <c r="AB121" s="23">
        <f t="shared" si="51"/>
        <v>0.26211111111111118</v>
      </c>
      <c r="AC121" s="23">
        <f t="shared" si="52"/>
        <v>1.2424214708025268E-2</v>
      </c>
      <c r="AE121" s="2">
        <v>0.315</v>
      </c>
      <c r="AF121" s="2">
        <v>0.28999999999999998</v>
      </c>
      <c r="AG121" s="2">
        <v>0.27600000000000002</v>
      </c>
      <c r="AH121" s="2">
        <v>0.23300000000000001</v>
      </c>
      <c r="AI121" s="2">
        <v>0.31900000000000001</v>
      </c>
      <c r="AJ121" s="2">
        <v>0.24</v>
      </c>
      <c r="AK121" s="2">
        <v>0.25800000000000001</v>
      </c>
      <c r="AL121" s="2">
        <v>0.27900000000000003</v>
      </c>
      <c r="AM121" s="2">
        <v>0.29499999999999998</v>
      </c>
      <c r="AN121" s="23">
        <f t="shared" si="53"/>
        <v>0.27833333333333332</v>
      </c>
      <c r="AO121" s="23">
        <f t="shared" si="54"/>
        <v>3.0323258400112671E-2</v>
      </c>
      <c r="AQ121" s="2">
        <v>0.28699999999999998</v>
      </c>
      <c r="AR121" s="2">
        <v>0.26</v>
      </c>
      <c r="AS121" s="2">
        <v>0.31900000000000001</v>
      </c>
      <c r="AT121" s="2">
        <v>0.25</v>
      </c>
      <c r="AU121" s="2">
        <v>0.23</v>
      </c>
      <c r="AV121" s="2">
        <v>0.22500000000000001</v>
      </c>
      <c r="AW121" s="2">
        <v>0.24299999999999999</v>
      </c>
      <c r="AX121" s="2">
        <v>0.21</v>
      </c>
      <c r="AY121" s="2">
        <v>0.254</v>
      </c>
      <c r="AZ121" s="23">
        <f t="shared" si="55"/>
        <v>0.25311111111111112</v>
      </c>
      <c r="BA121" s="23">
        <f t="shared" si="56"/>
        <v>3.3228167435342036E-2</v>
      </c>
      <c r="BC121" s="2">
        <v>0.16800000000000001</v>
      </c>
      <c r="BD121" s="2">
        <v>0.217</v>
      </c>
      <c r="BE121" s="2">
        <v>0.13700000000000001</v>
      </c>
      <c r="BF121" s="2">
        <v>0.191</v>
      </c>
      <c r="BG121" s="2">
        <v>0.17699999999999999</v>
      </c>
      <c r="BH121" s="2">
        <v>0.161</v>
      </c>
      <c r="BI121" s="2">
        <v>0.23200000000000001</v>
      </c>
      <c r="BJ121" s="2">
        <v>0.16400000000000001</v>
      </c>
      <c r="BK121" s="2">
        <v>0.216</v>
      </c>
      <c r="BL121" s="23">
        <f t="shared" si="57"/>
        <v>0.18477777777777779</v>
      </c>
      <c r="BM121" s="23">
        <f t="shared" si="58"/>
        <v>3.1431583549742514E-2</v>
      </c>
    </row>
    <row r="122" spans="1:65" ht="15.75" customHeight="1" x14ac:dyDescent="0.15">
      <c r="P122" s="20"/>
      <c r="Q122" s="20"/>
      <c r="AB122" s="20"/>
      <c r="AC122" s="20"/>
      <c r="AN122" s="20"/>
      <c r="AO122" s="20"/>
      <c r="AZ122" s="20"/>
      <c r="BA122" s="20"/>
      <c r="BL122" s="20"/>
      <c r="BM122" s="20"/>
    </row>
    <row r="123" spans="1:65" ht="16" x14ac:dyDescent="0.2">
      <c r="A123" s="21">
        <v>39</v>
      </c>
      <c r="B123" s="2">
        <v>20</v>
      </c>
      <c r="C123" s="2">
        <v>10</v>
      </c>
      <c r="D123" s="2">
        <v>2</v>
      </c>
      <c r="E123" s="2" t="s">
        <v>60</v>
      </c>
      <c r="F123" s="2">
        <v>10</v>
      </c>
      <c r="G123" s="2">
        <v>59.9</v>
      </c>
      <c r="H123" s="2">
        <v>59.4</v>
      </c>
      <c r="I123" s="2">
        <v>56.5</v>
      </c>
      <c r="J123" s="2">
        <v>59.1</v>
      </c>
      <c r="K123" s="2">
        <v>56.4</v>
      </c>
      <c r="L123" s="2">
        <v>58.4</v>
      </c>
      <c r="M123" s="2">
        <v>60</v>
      </c>
      <c r="N123" s="2">
        <v>63.7</v>
      </c>
      <c r="O123" s="2">
        <v>63.4</v>
      </c>
      <c r="P123" s="23">
        <f t="shared" ref="P123:P124" si="59">AVERAGE(G123:O123)</f>
        <v>59.644444444444439</v>
      </c>
      <c r="Q123" s="23">
        <f t="shared" ref="Q123:Q124" si="60">STDEV(G123:O123)</f>
        <v>2.5754179811785467</v>
      </c>
      <c r="S123" s="2">
        <v>57.6</v>
      </c>
      <c r="T123" s="2">
        <v>55.1</v>
      </c>
      <c r="U123" s="2">
        <v>55.5</v>
      </c>
      <c r="V123" s="2">
        <v>59.4</v>
      </c>
      <c r="W123" s="2">
        <v>55.6</v>
      </c>
      <c r="X123" s="2">
        <v>57.7</v>
      </c>
      <c r="Y123" s="2">
        <v>56.5</v>
      </c>
      <c r="Z123" s="2">
        <v>56.5</v>
      </c>
      <c r="AA123" s="2">
        <v>57.1</v>
      </c>
      <c r="AB123" s="23">
        <f t="shared" ref="AB123:AB124" si="61">AVERAGE(S123:AA123)</f>
        <v>56.777777777777779</v>
      </c>
      <c r="AC123" s="23">
        <f t="shared" ref="AC123:AC124" si="62">STDEV(S123:AA123)</f>
        <v>1.3460848578170854</v>
      </c>
      <c r="AE123" s="2">
        <v>57</v>
      </c>
      <c r="AF123" s="2">
        <v>58.8</v>
      </c>
      <c r="AG123" s="2">
        <v>57.9</v>
      </c>
      <c r="AH123" s="2">
        <v>59.3</v>
      </c>
      <c r="AI123" s="2">
        <v>57.3</v>
      </c>
      <c r="AJ123" s="2">
        <v>56.3</v>
      </c>
      <c r="AK123" s="2">
        <v>57.6</v>
      </c>
      <c r="AL123" s="2">
        <v>57.8</v>
      </c>
      <c r="AM123" s="2">
        <v>54.9</v>
      </c>
      <c r="AN123" s="23">
        <f t="shared" ref="AN123:AN124" si="63">AVERAGE(AE123:AM123)</f>
        <v>57.433333333333344</v>
      </c>
      <c r="AO123" s="23">
        <f t="shared" ref="AO123:AO124" si="64">STDEV(AE123:AM123)</f>
        <v>1.3057564857200592</v>
      </c>
      <c r="AQ123" s="2">
        <v>57.7</v>
      </c>
      <c r="AR123" s="2">
        <v>59</v>
      </c>
      <c r="AS123" s="2">
        <v>59.4</v>
      </c>
      <c r="AT123" s="2">
        <v>59.9</v>
      </c>
      <c r="AU123" s="2">
        <v>55.3</v>
      </c>
      <c r="AV123" s="2">
        <v>56.7</v>
      </c>
      <c r="AW123" s="2">
        <v>57.4</v>
      </c>
      <c r="AX123" s="2">
        <v>58</v>
      </c>
      <c r="AY123" s="2">
        <v>54.5</v>
      </c>
      <c r="AZ123" s="23">
        <f t="shared" ref="AZ123:AZ124" si="65">AVERAGE(AQ123:AY123)</f>
        <v>57.544444444444444</v>
      </c>
      <c r="BA123" s="23">
        <f t="shared" ref="BA123:BA124" si="66">STDEV(AQ123:AY123)</f>
        <v>1.8159784629168314</v>
      </c>
      <c r="BC123" s="2">
        <v>70.3</v>
      </c>
      <c r="BD123" s="2">
        <v>67.8</v>
      </c>
      <c r="BE123" s="2">
        <v>68.7</v>
      </c>
      <c r="BF123" s="2">
        <v>70.099999999999994</v>
      </c>
      <c r="BG123" s="2">
        <v>67.8</v>
      </c>
      <c r="BH123" s="2">
        <v>63.1</v>
      </c>
      <c r="BI123" s="2">
        <v>69</v>
      </c>
      <c r="BJ123" s="2">
        <v>68.3</v>
      </c>
      <c r="BK123" s="2">
        <v>67.400000000000006</v>
      </c>
      <c r="BL123" s="23">
        <f t="shared" ref="BL123:BL124" si="67">AVERAGE(BC123:BK123)</f>
        <v>68.055555555555557</v>
      </c>
      <c r="BM123" s="23">
        <f t="shared" ref="BM123:BM124" si="68">STDEV(BC123:BK123)</f>
        <v>2.1125287637752468</v>
      </c>
    </row>
    <row r="124" spans="1:65" ht="16" x14ac:dyDescent="0.2">
      <c r="F124" s="2" t="s">
        <v>61</v>
      </c>
      <c r="G124" s="2">
        <v>0.192</v>
      </c>
      <c r="H124" s="2">
        <v>0.183</v>
      </c>
      <c r="I124" s="2">
        <v>0.214</v>
      </c>
      <c r="J124" s="2">
        <v>0.216</v>
      </c>
      <c r="K124" s="2">
        <v>0.26</v>
      </c>
      <c r="L124" s="2">
        <v>0.20399999999999999</v>
      </c>
      <c r="M124" s="2">
        <v>0.31900000000000001</v>
      </c>
      <c r="N124" s="2">
        <v>0.26300000000000001</v>
      </c>
      <c r="O124" s="2">
        <v>0.26300000000000001</v>
      </c>
      <c r="P124" s="23">
        <f t="shared" si="59"/>
        <v>0.23488888888888887</v>
      </c>
      <c r="Q124" s="23">
        <f t="shared" si="60"/>
        <v>4.410908195724686E-2</v>
      </c>
      <c r="S124" s="2">
        <v>0.23699999999999999</v>
      </c>
      <c r="T124" s="2">
        <v>0.252</v>
      </c>
      <c r="U124" s="2">
        <v>0.214</v>
      </c>
      <c r="V124" s="2">
        <v>0.2</v>
      </c>
      <c r="W124" s="2">
        <v>0.27500000000000002</v>
      </c>
      <c r="X124" s="2">
        <v>0.20599999999999999</v>
      </c>
      <c r="Y124" s="2">
        <v>0.25</v>
      </c>
      <c r="Z124" s="2">
        <v>0.248</v>
      </c>
      <c r="AA124" s="2">
        <v>0.219</v>
      </c>
      <c r="AB124" s="23">
        <f t="shared" si="61"/>
        <v>0.23344444444444445</v>
      </c>
      <c r="AC124" s="23">
        <f t="shared" si="62"/>
        <v>2.5070456273824964E-2</v>
      </c>
      <c r="AE124" s="2">
        <v>0.26800000000000002</v>
      </c>
      <c r="AF124" s="2">
        <v>0.19600000000000001</v>
      </c>
      <c r="AG124" s="2">
        <v>0.20200000000000001</v>
      </c>
      <c r="AH124" s="2">
        <v>0.20399999999999999</v>
      </c>
      <c r="AI124" s="2">
        <v>0.20599999999999999</v>
      </c>
      <c r="AJ124" s="2">
        <v>0.219</v>
      </c>
      <c r="AK124" s="2">
        <v>0.23499999999999999</v>
      </c>
      <c r="AL124" s="2">
        <v>0.24</v>
      </c>
      <c r="AM124" s="2">
        <v>0.247</v>
      </c>
      <c r="AN124" s="23">
        <f t="shared" si="63"/>
        <v>0.22411111111111115</v>
      </c>
      <c r="AO124" s="23">
        <f t="shared" si="64"/>
        <v>2.4644697423808624E-2</v>
      </c>
      <c r="AQ124" s="2">
        <v>0.214</v>
      </c>
      <c r="AR124" s="2">
        <v>0.20200000000000001</v>
      </c>
      <c r="AS124" s="2">
        <v>0.16400000000000001</v>
      </c>
      <c r="AT124" s="2">
        <v>0.23799999999999999</v>
      </c>
      <c r="AU124" s="2">
        <v>0.27400000000000002</v>
      </c>
      <c r="AV124" s="2">
        <v>0.26</v>
      </c>
      <c r="AW124" s="2">
        <v>0.28100000000000003</v>
      </c>
      <c r="AX124" s="2">
        <v>0.24099999999999999</v>
      </c>
      <c r="AY124" s="2">
        <v>0.28100000000000003</v>
      </c>
      <c r="AZ124" s="23">
        <f t="shared" si="65"/>
        <v>0.23944444444444446</v>
      </c>
      <c r="BA124" s="23">
        <f t="shared" si="66"/>
        <v>4.0025339196286203E-2</v>
      </c>
      <c r="BC124" s="2">
        <v>0.184</v>
      </c>
      <c r="BD124" s="2">
        <v>0.2</v>
      </c>
      <c r="BE124" s="2">
        <v>0.16800000000000001</v>
      </c>
      <c r="BF124" s="2">
        <v>0.17</v>
      </c>
      <c r="BG124" s="2">
        <v>0.20399999999999999</v>
      </c>
      <c r="BH124" s="2">
        <v>0.22600000000000001</v>
      </c>
      <c r="BI124" s="2">
        <v>0.219</v>
      </c>
      <c r="BJ124" s="2">
        <v>0.189</v>
      </c>
      <c r="BK124" s="2">
        <v>0.19700000000000001</v>
      </c>
      <c r="BL124" s="23">
        <f t="shared" si="67"/>
        <v>0.19522222222222227</v>
      </c>
      <c r="BM124" s="23">
        <f t="shared" si="68"/>
        <v>1.9866918342924863E-2</v>
      </c>
    </row>
    <row r="125" spans="1:65" ht="15.75" customHeight="1" x14ac:dyDescent="0.15">
      <c r="P125" s="20"/>
      <c r="Q125" s="20"/>
      <c r="AB125" s="20"/>
      <c r="AC125" s="20"/>
      <c r="AN125" s="20"/>
      <c r="AO125" s="20"/>
      <c r="AZ125" s="20"/>
      <c r="BA125" s="20"/>
      <c r="BL125" s="20"/>
      <c r="BM125" s="20"/>
    </row>
    <row r="126" spans="1:65" ht="16" x14ac:dyDescent="0.2">
      <c r="A126" s="21">
        <v>40</v>
      </c>
      <c r="B126" s="2">
        <v>10</v>
      </c>
      <c r="C126" s="2">
        <v>10</v>
      </c>
      <c r="D126" s="2">
        <v>1</v>
      </c>
      <c r="E126" s="2" t="s">
        <v>60</v>
      </c>
      <c r="F126" s="2">
        <v>10</v>
      </c>
      <c r="G126" s="2">
        <v>35.799999999999997</v>
      </c>
      <c r="H126" s="2">
        <v>32.200000000000003</v>
      </c>
      <c r="I126" s="2">
        <v>31.8</v>
      </c>
      <c r="J126" s="2">
        <v>40.6</v>
      </c>
      <c r="K126" s="2">
        <v>43</v>
      </c>
      <c r="L126" s="2">
        <v>40.799999999999997</v>
      </c>
      <c r="M126" s="2">
        <v>35.9</v>
      </c>
      <c r="N126" s="2">
        <v>33</v>
      </c>
      <c r="O126" s="2">
        <v>32.4</v>
      </c>
      <c r="P126" s="23">
        <f t="shared" ref="P126:P127" si="69">AVERAGE(G126:O126)</f>
        <v>36.166666666666657</v>
      </c>
      <c r="Q126" s="23">
        <f t="shared" ref="Q126:Q127" si="70">STDEV(G126:O126)</f>
        <v>4.2871902220452691</v>
      </c>
      <c r="S126" s="2">
        <v>36.799999999999997</v>
      </c>
      <c r="T126" s="2">
        <v>40</v>
      </c>
      <c r="U126" s="2">
        <v>38.5</v>
      </c>
      <c r="V126" s="2">
        <v>35.1</v>
      </c>
      <c r="W126" s="2">
        <v>35.6</v>
      </c>
      <c r="X126" s="2">
        <v>33.799999999999997</v>
      </c>
      <c r="Y126" s="2">
        <v>40.799999999999997</v>
      </c>
      <c r="Z126" s="2">
        <v>42.5</v>
      </c>
      <c r="AA126" s="2">
        <v>42.4</v>
      </c>
      <c r="AB126" s="25">
        <f t="shared" ref="AB126:AB127" si="71">AVERAGE(S126:AA126)</f>
        <v>38.388888888888886</v>
      </c>
      <c r="AC126" s="23">
        <f t="shared" ref="AC126:AC127" si="72">STDEV(S126:AA126)</f>
        <v>3.2324311456102368</v>
      </c>
      <c r="AE126" s="2">
        <v>35.299999999999997</v>
      </c>
      <c r="AF126" s="2">
        <v>31.6</v>
      </c>
      <c r="AG126" s="2">
        <v>37.1</v>
      </c>
      <c r="AH126" s="2">
        <v>31.7</v>
      </c>
      <c r="AI126" s="2">
        <v>34.6</v>
      </c>
      <c r="AJ126" s="2">
        <v>34.4</v>
      </c>
      <c r="AK126" s="2">
        <v>35.4</v>
      </c>
      <c r="AL126" s="2">
        <v>34</v>
      </c>
      <c r="AM126" s="2">
        <v>33.9</v>
      </c>
      <c r="AN126" s="23">
        <f t="shared" ref="AN126:AN127" si="73">AVERAGE(AE126:AM126)</f>
        <v>34.222222222222221</v>
      </c>
      <c r="AO126" s="23">
        <f t="shared" ref="AO126:AO127" si="74">STDEV(AE126:AM126)</f>
        <v>1.7462658573208274</v>
      </c>
      <c r="AQ126" s="2">
        <v>34.6</v>
      </c>
      <c r="AR126" s="2">
        <v>34.1</v>
      </c>
      <c r="AS126" s="2">
        <v>32.1</v>
      </c>
      <c r="AT126" s="2">
        <v>39</v>
      </c>
      <c r="AU126" s="2">
        <v>32.299999999999997</v>
      </c>
      <c r="AV126" s="2">
        <v>33.700000000000003</v>
      </c>
      <c r="AW126" s="2">
        <v>40.1</v>
      </c>
      <c r="AX126" s="2">
        <v>41.9</v>
      </c>
      <c r="AY126" s="2">
        <v>41.7</v>
      </c>
      <c r="AZ126" s="23">
        <f t="shared" ref="AZ126:AZ127" si="75">AVERAGE(AQ126:AY126)</f>
        <v>36.611111111111114</v>
      </c>
      <c r="BA126" s="23">
        <f t="shared" ref="BA126:BA127" si="76">STDEV(AQ126:AY126)</f>
        <v>4.0235073146586195</v>
      </c>
      <c r="BC126" s="2">
        <v>46.3</v>
      </c>
      <c r="BD126" s="2">
        <v>45.7</v>
      </c>
      <c r="BE126" s="2">
        <v>45.4</v>
      </c>
      <c r="BF126" s="2">
        <v>50.2</v>
      </c>
      <c r="BG126" s="2">
        <v>51.7</v>
      </c>
      <c r="BH126" s="2">
        <v>54.1</v>
      </c>
      <c r="BI126" s="2">
        <v>48.7</v>
      </c>
      <c r="BJ126" s="2">
        <v>48.7</v>
      </c>
      <c r="BK126" s="2">
        <v>47.3</v>
      </c>
      <c r="BL126" s="23">
        <f t="shared" ref="BL126:BL127" si="77">AVERAGE(BC126:BK126)</f>
        <v>48.677777777777777</v>
      </c>
      <c r="BM126" s="23">
        <f t="shared" ref="BM126:BM127" si="78">STDEV(BC126:BK126)</f>
        <v>2.9158093978249764</v>
      </c>
    </row>
    <row r="127" spans="1:65" ht="16" x14ac:dyDescent="0.2">
      <c r="G127" s="2">
        <v>0.308</v>
      </c>
      <c r="H127" s="2">
        <v>0.32</v>
      </c>
      <c r="I127" s="2">
        <v>0.32600000000000001</v>
      </c>
      <c r="J127" s="2">
        <v>0.38100000000000001</v>
      </c>
      <c r="K127" s="2">
        <v>0.31</v>
      </c>
      <c r="L127" s="2">
        <v>0.35</v>
      </c>
      <c r="M127" s="2">
        <v>0.29599999999999999</v>
      </c>
      <c r="N127" s="2">
        <v>0.30599999999999999</v>
      </c>
      <c r="O127" s="2">
        <v>0.313</v>
      </c>
      <c r="P127" s="23">
        <f t="shared" si="69"/>
        <v>0.32333333333333336</v>
      </c>
      <c r="Q127" s="23">
        <f t="shared" si="70"/>
        <v>2.6509432283623124E-2</v>
      </c>
      <c r="S127" s="2">
        <v>0.317</v>
      </c>
      <c r="T127" s="2">
        <v>0.29299999999999998</v>
      </c>
      <c r="U127" s="2">
        <v>0.28699999999999998</v>
      </c>
      <c r="V127" s="2">
        <v>0.29299999999999998</v>
      </c>
      <c r="W127" s="2">
        <v>0.28399999999999997</v>
      </c>
      <c r="X127" s="2">
        <v>0.29099999999999998</v>
      </c>
      <c r="Y127" s="2">
        <v>0.34399999999999997</v>
      </c>
      <c r="Z127" s="2">
        <v>0.314</v>
      </c>
      <c r="AA127" s="2">
        <v>0.27900000000000003</v>
      </c>
      <c r="AB127" s="23">
        <f t="shared" si="71"/>
        <v>0.30022222222222222</v>
      </c>
      <c r="AC127" s="23">
        <f t="shared" si="72"/>
        <v>2.0813323724106256E-2</v>
      </c>
      <c r="AE127" s="2">
        <v>0.318</v>
      </c>
      <c r="AF127" s="2">
        <v>0.35099999999999998</v>
      </c>
      <c r="AG127" s="2">
        <v>0.29499999999999998</v>
      </c>
      <c r="AH127" s="2">
        <v>0.35099999999999998</v>
      </c>
      <c r="AI127" s="2">
        <v>0.34499999999999997</v>
      </c>
      <c r="AJ127" s="2">
        <v>0.29499999999999998</v>
      </c>
      <c r="AK127" s="2">
        <v>0.30599999999999999</v>
      </c>
      <c r="AL127" s="2">
        <v>0.30199999999999999</v>
      </c>
      <c r="AM127" s="2">
        <v>0.32500000000000001</v>
      </c>
      <c r="AN127" s="23">
        <f t="shared" si="73"/>
        <v>0.32088888888888889</v>
      </c>
      <c r="AO127" s="23">
        <f t="shared" si="74"/>
        <v>2.3288647687470194E-2</v>
      </c>
      <c r="AQ127" s="2">
        <v>0.26200000000000001</v>
      </c>
      <c r="AR127" s="2">
        <v>0.23200000000000001</v>
      </c>
      <c r="AS127" s="2">
        <v>0.28899999999999998</v>
      </c>
      <c r="AT127" s="2">
        <v>6.7000000000000004E-2</v>
      </c>
      <c r="AU127" s="2">
        <v>0.32200000000000001</v>
      </c>
      <c r="AV127" s="2">
        <v>0.249</v>
      </c>
      <c r="AW127" s="2">
        <v>0.40600000000000003</v>
      </c>
      <c r="AX127" s="2">
        <v>0.29399999999999998</v>
      </c>
      <c r="AY127" s="2">
        <v>0.32400000000000001</v>
      </c>
      <c r="AZ127" s="23">
        <f t="shared" si="75"/>
        <v>0.27166666666666667</v>
      </c>
      <c r="BA127" s="23">
        <f t="shared" si="76"/>
        <v>9.232144929538319E-2</v>
      </c>
      <c r="BC127" s="2">
        <v>0.17699999999999999</v>
      </c>
      <c r="BD127" s="2">
        <v>0.14599999999999999</v>
      </c>
      <c r="BE127" s="2">
        <v>0.16500000000000001</v>
      </c>
      <c r="BF127" s="2">
        <v>0.27400000000000002</v>
      </c>
      <c r="BG127" s="2">
        <v>0.26</v>
      </c>
      <c r="BH127" s="2">
        <v>0.246</v>
      </c>
      <c r="BI127" s="2">
        <v>0.246</v>
      </c>
      <c r="BJ127" s="2">
        <v>0.219</v>
      </c>
      <c r="BK127" s="2">
        <v>0.24099999999999999</v>
      </c>
      <c r="BL127" s="23">
        <f t="shared" si="77"/>
        <v>0.21933333333333335</v>
      </c>
      <c r="BM127" s="23">
        <f t="shared" si="78"/>
        <v>4.5628938186199265E-2</v>
      </c>
    </row>
    <row r="128" spans="1:65" ht="15.75" customHeight="1" x14ac:dyDescent="0.15">
      <c r="P128" s="20"/>
      <c r="Q128" s="20"/>
      <c r="AB128" s="20"/>
      <c r="AC128" s="20"/>
      <c r="AN128" s="20"/>
      <c r="AO128" s="20"/>
      <c r="AZ128" s="20"/>
      <c r="BA128" s="20"/>
      <c r="BL128" s="20"/>
      <c r="BM128" s="20"/>
    </row>
    <row r="129" spans="1:65" ht="16" x14ac:dyDescent="0.2">
      <c r="A129" s="2">
        <v>41</v>
      </c>
      <c r="B129" s="2">
        <v>20</v>
      </c>
      <c r="C129" s="2">
        <v>2</v>
      </c>
      <c r="D129" s="2">
        <v>10</v>
      </c>
      <c r="E129" s="2">
        <v>0</v>
      </c>
      <c r="F129" s="2">
        <v>10</v>
      </c>
      <c r="G129" s="2">
        <v>79.099999999999994</v>
      </c>
      <c r="H129" s="2">
        <v>72.599999999999994</v>
      </c>
      <c r="I129" s="2">
        <v>74</v>
      </c>
      <c r="J129" s="2">
        <v>73.5</v>
      </c>
      <c r="K129" s="2">
        <v>76.5</v>
      </c>
      <c r="L129" s="2">
        <v>73</v>
      </c>
      <c r="M129" s="2">
        <v>36.200000000000003</v>
      </c>
      <c r="N129" s="2">
        <v>73.5</v>
      </c>
      <c r="O129" s="2">
        <v>76.8</v>
      </c>
      <c r="P129" s="23">
        <f t="shared" ref="P129:P130" si="79">AVERAGE(G129:O129)</f>
        <v>70.577777777777769</v>
      </c>
      <c r="Q129" s="23">
        <f t="shared" ref="Q129:Q130" si="80">STDEV(G129:O129)</f>
        <v>13.07189521241834</v>
      </c>
      <c r="AB129" s="20"/>
      <c r="AC129" s="20"/>
      <c r="AN129" s="20"/>
      <c r="AO129" s="20"/>
      <c r="AZ129" s="20"/>
      <c r="BA129" s="20"/>
      <c r="BL129" s="20"/>
      <c r="BM129" s="20"/>
    </row>
    <row r="130" spans="1:65" ht="16" x14ac:dyDescent="0.2">
      <c r="G130" s="2">
        <v>5.0999999999999997E-2</v>
      </c>
      <c r="H130" s="2">
        <v>0.14799999999999999</v>
      </c>
      <c r="I130" s="2">
        <v>0.113</v>
      </c>
      <c r="J130" s="2">
        <v>0.188</v>
      </c>
      <c r="K130" s="2">
        <v>0.11799999999999999</v>
      </c>
      <c r="L130" s="2">
        <v>0.123</v>
      </c>
      <c r="M130" s="2">
        <v>9.1999999999999998E-2</v>
      </c>
      <c r="N130" s="2">
        <v>0.107</v>
      </c>
      <c r="O130" s="2">
        <v>9.2999999999999999E-2</v>
      </c>
      <c r="P130" s="23">
        <f t="shared" si="79"/>
        <v>0.11477777777777777</v>
      </c>
      <c r="Q130" s="23">
        <f t="shared" si="80"/>
        <v>3.8189585549524445E-2</v>
      </c>
      <c r="AB130" s="20"/>
      <c r="AC130" s="20"/>
      <c r="AN130" s="20"/>
      <c r="AO130" s="20"/>
      <c r="AZ130" s="20"/>
      <c r="BA130" s="20"/>
      <c r="BL130" s="20"/>
      <c r="BM130" s="20"/>
    </row>
    <row r="131" spans="1:65" ht="15.75" customHeight="1" x14ac:dyDescent="0.15">
      <c r="P131" s="20"/>
      <c r="Q131" s="20"/>
      <c r="AB131" s="20"/>
      <c r="AC131" s="20"/>
      <c r="AN131" s="20"/>
      <c r="AO131" s="20"/>
      <c r="AZ131" s="20"/>
      <c r="BA131" s="20"/>
      <c r="BL131" s="20"/>
      <c r="BM131" s="20"/>
    </row>
    <row r="132" spans="1:65" ht="16" x14ac:dyDescent="0.2">
      <c r="A132" s="24">
        <v>42</v>
      </c>
      <c r="B132" s="2">
        <v>20</v>
      </c>
      <c r="C132" s="2">
        <v>20</v>
      </c>
      <c r="D132" s="2">
        <v>1</v>
      </c>
      <c r="E132" s="2">
        <v>0</v>
      </c>
      <c r="F132" s="2">
        <v>10</v>
      </c>
      <c r="G132" s="2">
        <v>28.6</v>
      </c>
      <c r="H132" s="2">
        <v>29.9</v>
      </c>
      <c r="I132" s="2">
        <v>29.4</v>
      </c>
      <c r="J132" s="2">
        <v>25.1</v>
      </c>
      <c r="K132" s="2">
        <v>25.7</v>
      </c>
      <c r="L132" s="2">
        <v>28.4</v>
      </c>
      <c r="M132" s="2">
        <v>29.5</v>
      </c>
      <c r="N132" s="2">
        <v>26.7</v>
      </c>
      <c r="O132" s="2">
        <v>29.6</v>
      </c>
      <c r="P132" s="23">
        <f t="shared" ref="P132:P133" si="81">AVERAGE(G132:O132)</f>
        <v>28.099999999999998</v>
      </c>
      <c r="Q132" s="23">
        <f t="shared" ref="Q132:Q133" si="82">STDEV(G132:O132)</f>
        <v>1.8096961070853854</v>
      </c>
      <c r="AB132" s="20"/>
      <c r="AC132" s="20"/>
      <c r="AN132" s="20"/>
      <c r="AO132" s="20"/>
      <c r="AZ132" s="20"/>
      <c r="BA132" s="20"/>
      <c r="BL132" s="20"/>
      <c r="BM132" s="20"/>
    </row>
    <row r="133" spans="1:65" ht="16" x14ac:dyDescent="0.2">
      <c r="G133" s="2">
        <v>0.249</v>
      </c>
      <c r="H133" s="2">
        <v>0.215</v>
      </c>
      <c r="I133" s="2">
        <v>0.23200000000000001</v>
      </c>
      <c r="J133" s="2">
        <v>0.374</v>
      </c>
      <c r="K133" s="2">
        <v>0.22500000000000001</v>
      </c>
      <c r="L133" s="2">
        <v>0.112</v>
      </c>
      <c r="M133" s="2">
        <v>9.9000000000000005E-2</v>
      </c>
      <c r="N133" s="2">
        <v>0.23200000000000001</v>
      </c>
      <c r="O133" s="2">
        <v>0.13500000000000001</v>
      </c>
      <c r="P133" s="23">
        <f t="shared" si="81"/>
        <v>0.20811111111111111</v>
      </c>
      <c r="Q133" s="23">
        <f t="shared" si="82"/>
        <v>8.4522843723523144E-2</v>
      </c>
      <c r="AB133" s="20"/>
      <c r="AC133" s="20"/>
      <c r="AN133" s="20"/>
      <c r="AO133" s="20"/>
      <c r="AZ133" s="20"/>
      <c r="BA133" s="20"/>
      <c r="BL133" s="20"/>
      <c r="BM133" s="20"/>
    </row>
    <row r="134" spans="1:65" ht="15.75" customHeight="1" x14ac:dyDescent="0.15">
      <c r="P134" s="20"/>
      <c r="Q134" s="20"/>
      <c r="AB134" s="20"/>
      <c r="AC134" s="20"/>
      <c r="AN134" s="20"/>
      <c r="AO134" s="20"/>
      <c r="AZ134" s="20"/>
      <c r="BA134" s="20"/>
      <c r="BL134" s="20"/>
      <c r="BM134" s="20"/>
    </row>
    <row r="135" spans="1:65" ht="16" x14ac:dyDescent="0.2">
      <c r="A135" s="2">
        <v>43</v>
      </c>
      <c r="B135" s="2">
        <v>20</v>
      </c>
      <c r="C135" s="2">
        <v>10</v>
      </c>
      <c r="D135" s="2">
        <v>2</v>
      </c>
      <c r="E135" s="2" t="s">
        <v>62</v>
      </c>
      <c r="F135" s="2">
        <v>10</v>
      </c>
      <c r="G135" s="2">
        <v>46.4</v>
      </c>
      <c r="H135" s="2">
        <v>45.3</v>
      </c>
      <c r="I135" s="2">
        <v>45.1</v>
      </c>
      <c r="J135" s="2">
        <v>44.6</v>
      </c>
      <c r="K135" s="2">
        <v>44.8</v>
      </c>
      <c r="L135" s="2">
        <v>44.9</v>
      </c>
      <c r="M135" s="2">
        <v>48</v>
      </c>
      <c r="N135" s="2">
        <v>50</v>
      </c>
      <c r="O135" s="2">
        <v>46.6</v>
      </c>
      <c r="P135" s="23">
        <f t="shared" ref="P135:P136" si="83">AVERAGE(G135:O135)</f>
        <v>46.18888888888889</v>
      </c>
      <c r="Q135" s="23">
        <f t="shared" ref="Q135:Q136" si="84">STDEV(G135:O135)</f>
        <v>1.8065467364868013</v>
      </c>
      <c r="S135" s="2">
        <v>49.2</v>
      </c>
      <c r="T135" s="2">
        <v>49.1</v>
      </c>
      <c r="U135" s="2">
        <v>49.5</v>
      </c>
      <c r="V135" s="2">
        <v>52.9</v>
      </c>
      <c r="W135" s="2">
        <v>51.7</v>
      </c>
      <c r="X135" s="2">
        <v>51.5</v>
      </c>
      <c r="Y135" s="2">
        <v>49.8</v>
      </c>
      <c r="Z135" s="2">
        <v>48.2</v>
      </c>
      <c r="AA135" s="2">
        <v>49.1</v>
      </c>
      <c r="AB135" s="23">
        <f t="shared" ref="AB135:AB136" si="85">AVERAGE(S135:AA135)</f>
        <v>50.111111111111114</v>
      </c>
      <c r="AC135" s="23">
        <f t="shared" ref="AC135:AC136" si="86">STDEV(S135:AA135)</f>
        <v>1.5503583815076787</v>
      </c>
      <c r="AE135" s="2">
        <v>53.2</v>
      </c>
      <c r="AF135" s="2">
        <v>50</v>
      </c>
      <c r="AG135" s="2">
        <v>50.9</v>
      </c>
      <c r="AH135" s="2">
        <v>49</v>
      </c>
      <c r="AI135" s="2">
        <v>51.6</v>
      </c>
      <c r="AJ135" s="2">
        <v>50.1</v>
      </c>
      <c r="AK135" s="2">
        <v>51.1</v>
      </c>
      <c r="AL135" s="2">
        <v>47.8</v>
      </c>
      <c r="AM135" s="2">
        <v>52.6</v>
      </c>
      <c r="AN135" s="23">
        <f t="shared" ref="AN135:AN136" si="87">AVERAGE(AE135:AM135)</f>
        <v>50.70000000000001</v>
      </c>
      <c r="AO135" s="23">
        <f t="shared" ref="AO135:AO136" si="88">STDEV(AE135:AM135)</f>
        <v>1.6963195453687387</v>
      </c>
      <c r="AQ135" s="2">
        <v>54.4</v>
      </c>
      <c r="AR135" s="2">
        <v>53.8</v>
      </c>
      <c r="AS135" s="2">
        <v>52.3</v>
      </c>
      <c r="AT135" s="2">
        <v>53.5</v>
      </c>
      <c r="AU135" s="2">
        <v>54.6</v>
      </c>
      <c r="AV135" s="2">
        <v>53.7</v>
      </c>
      <c r="AW135" s="2">
        <v>53.2</v>
      </c>
      <c r="AX135" s="2">
        <v>54.7</v>
      </c>
      <c r="AY135" s="2">
        <v>53.3</v>
      </c>
      <c r="AZ135" s="23">
        <f t="shared" ref="AZ135:AZ136" si="89">AVERAGE(AQ135:AY135)</f>
        <v>53.722222222222221</v>
      </c>
      <c r="BA135" s="23">
        <f t="shared" ref="BA135:BA136" si="90">STDEV(AQ135:AY135)</f>
        <v>0.76775285375206914</v>
      </c>
      <c r="BC135" s="2">
        <v>59.7</v>
      </c>
      <c r="BD135" s="2">
        <v>56.8</v>
      </c>
      <c r="BE135" s="2">
        <v>56.2</v>
      </c>
      <c r="BF135" s="2">
        <v>61.9</v>
      </c>
      <c r="BG135" s="2">
        <v>61.3</v>
      </c>
      <c r="BH135" s="2">
        <v>61.3</v>
      </c>
      <c r="BI135" s="2">
        <v>61.8</v>
      </c>
      <c r="BJ135" s="2">
        <v>62.5</v>
      </c>
      <c r="BK135" s="2">
        <v>60.4</v>
      </c>
      <c r="BL135" s="23">
        <f t="shared" ref="BL135:BL136" si="91">AVERAGE(BC135:BK135)</f>
        <v>60.211111111111109</v>
      </c>
      <c r="BM135" s="23">
        <f t="shared" ref="BM135:BM136" si="92">STDEV(BC135:BK135)</f>
        <v>2.2640916746260755</v>
      </c>
    </row>
    <row r="136" spans="1:65" ht="16" x14ac:dyDescent="0.2">
      <c r="G136" s="2">
        <v>0.20100000000000001</v>
      </c>
      <c r="H136" s="2">
        <v>0.21299999999999999</v>
      </c>
      <c r="I136" s="2">
        <v>0.22700000000000001</v>
      </c>
      <c r="J136" s="2">
        <v>0.245</v>
      </c>
      <c r="K136" s="2">
        <v>0.22</v>
      </c>
      <c r="L136" s="2">
        <v>0.23899999999999999</v>
      </c>
      <c r="M136" s="2">
        <v>0.20699999999999999</v>
      </c>
      <c r="N136" s="2">
        <v>0.17599999999999999</v>
      </c>
      <c r="O136" s="2">
        <v>0.23200000000000001</v>
      </c>
      <c r="P136" s="23">
        <f t="shared" si="83"/>
        <v>0.21777777777777779</v>
      </c>
      <c r="Q136" s="23">
        <f t="shared" si="84"/>
        <v>2.1358708866512612E-2</v>
      </c>
      <c r="S136" s="2">
        <v>0.161</v>
      </c>
      <c r="T136" s="2">
        <v>0.159</v>
      </c>
      <c r="U136" s="2">
        <v>0.12</v>
      </c>
      <c r="V136" s="2">
        <v>0.21199999999999999</v>
      </c>
      <c r="W136" s="2">
        <v>0.23699999999999999</v>
      </c>
      <c r="X136" s="2">
        <v>0.251</v>
      </c>
      <c r="Y136" s="2">
        <v>0.161</v>
      </c>
      <c r="Z136" s="2">
        <v>0.22</v>
      </c>
      <c r="AA136" s="2">
        <v>0.14799999999999999</v>
      </c>
      <c r="AB136" s="23">
        <f t="shared" si="85"/>
        <v>0.18544444444444444</v>
      </c>
      <c r="AC136" s="23">
        <f t="shared" si="86"/>
        <v>4.5324141224934125E-2</v>
      </c>
      <c r="AE136" s="2">
        <v>4.8000000000000001E-2</v>
      </c>
      <c r="AF136" s="2">
        <v>0.17599999999999999</v>
      </c>
      <c r="AG136" s="2">
        <v>0.14000000000000001</v>
      </c>
      <c r="AH136" s="2">
        <v>0.23699999999999999</v>
      </c>
      <c r="AI136" s="2">
        <v>0.115</v>
      </c>
      <c r="AJ136" s="2">
        <v>0.17899999999999999</v>
      </c>
      <c r="AK136" s="2">
        <v>0.23</v>
      </c>
      <c r="AL136" s="2">
        <v>0.246</v>
      </c>
      <c r="AM136" s="2">
        <v>0.08</v>
      </c>
      <c r="AN136" s="23">
        <f t="shared" si="87"/>
        <v>0.16122222222222224</v>
      </c>
      <c r="AO136" s="23">
        <f t="shared" si="88"/>
        <v>7.0885079138309826E-2</v>
      </c>
      <c r="AQ136" s="2">
        <v>0.17</v>
      </c>
      <c r="AR136" s="2">
        <v>0.13900000000000001</v>
      </c>
      <c r="AS136" s="2">
        <v>0.17399999999999999</v>
      </c>
      <c r="AT136" s="2">
        <v>0.187</v>
      </c>
      <c r="AU136" s="2">
        <v>0.155</v>
      </c>
      <c r="AV136" s="2">
        <v>0.14699999999999999</v>
      </c>
      <c r="AW136" s="2">
        <v>0.17</v>
      </c>
      <c r="AX136" s="2">
        <v>0.10199999999999999</v>
      </c>
      <c r="AY136" s="2">
        <v>0.17399999999999999</v>
      </c>
      <c r="AZ136" s="23">
        <f t="shared" si="89"/>
        <v>0.15755555555555556</v>
      </c>
      <c r="BA136" s="23">
        <f t="shared" si="90"/>
        <v>2.5656924558055825E-2</v>
      </c>
      <c r="BC136" s="2">
        <v>0.14899999999999999</v>
      </c>
      <c r="BD136" s="2">
        <v>0.19500000000000001</v>
      </c>
      <c r="BE136" s="2">
        <v>0.218</v>
      </c>
      <c r="BF136" s="2">
        <v>0.13</v>
      </c>
      <c r="BG136" s="2">
        <v>0.14499999999999999</v>
      </c>
      <c r="BH136" s="2">
        <v>8.2000000000000003E-2</v>
      </c>
      <c r="BI136" s="2">
        <v>0.107</v>
      </c>
      <c r="BJ136" s="2">
        <v>0.128</v>
      </c>
      <c r="BK136" s="2">
        <v>0.16200000000000001</v>
      </c>
      <c r="BL136" s="23">
        <f t="shared" si="91"/>
        <v>0.1462222222222222</v>
      </c>
      <c r="BM136" s="23">
        <f t="shared" si="92"/>
        <v>4.1903990793771051E-2</v>
      </c>
    </row>
    <row r="137" spans="1:65" ht="15.75" customHeight="1" x14ac:dyDescent="0.15">
      <c r="P137" s="20"/>
      <c r="Q137" s="20"/>
      <c r="AB137" s="20"/>
      <c r="AC137" s="20"/>
      <c r="AN137" s="20"/>
      <c r="AO137" s="20"/>
      <c r="AZ137" s="20"/>
      <c r="BA137" s="20"/>
      <c r="BL137" s="20"/>
      <c r="BM137" s="20"/>
    </row>
    <row r="138" spans="1:65" ht="16" x14ac:dyDescent="0.2">
      <c r="A138" s="2">
        <v>44</v>
      </c>
      <c r="B138" s="2">
        <v>20</v>
      </c>
      <c r="C138" s="2">
        <v>5</v>
      </c>
      <c r="D138" s="2">
        <v>4</v>
      </c>
      <c r="E138" s="2" t="s">
        <v>63</v>
      </c>
      <c r="F138" s="2">
        <v>10</v>
      </c>
      <c r="G138" s="2">
        <v>60.7</v>
      </c>
      <c r="H138" s="2">
        <v>57.4</v>
      </c>
      <c r="I138" s="2">
        <v>58.9</v>
      </c>
      <c r="J138" s="2">
        <v>55.7</v>
      </c>
      <c r="K138" s="2">
        <v>59.1</v>
      </c>
      <c r="L138" s="2">
        <v>57.3</v>
      </c>
      <c r="M138" s="2">
        <v>55.9</v>
      </c>
      <c r="N138" s="2">
        <v>54.7</v>
      </c>
      <c r="O138" s="2">
        <v>56.8</v>
      </c>
      <c r="P138" s="23">
        <f t="shared" ref="P138:P139" si="93">AVERAGE(G138:O138)</f>
        <v>57.388888888888886</v>
      </c>
      <c r="Q138" s="23">
        <f t="shared" ref="Q138:Q139" si="94">STDEV(G138:O138)</f>
        <v>1.8983179689164591</v>
      </c>
      <c r="S138" s="2">
        <v>60.7</v>
      </c>
      <c r="T138" s="2">
        <v>63</v>
      </c>
      <c r="U138" s="2">
        <v>61.1</v>
      </c>
      <c r="V138" s="2">
        <v>60.9</v>
      </c>
      <c r="W138" s="2">
        <v>59.2</v>
      </c>
      <c r="X138" s="2">
        <v>59.9</v>
      </c>
      <c r="Y138" s="2">
        <v>61.9</v>
      </c>
      <c r="Z138" s="2">
        <v>60.8</v>
      </c>
      <c r="AA138" s="2">
        <v>58</v>
      </c>
      <c r="AB138" s="23">
        <f t="shared" ref="AB138:AB139" si="95">AVERAGE(S138:AA138)</f>
        <v>60.611111111111114</v>
      </c>
      <c r="AC138" s="23">
        <f t="shared" ref="AC138:AC139" si="96">STDEV(S138:AA138)</f>
        <v>1.4598325626972124</v>
      </c>
      <c r="AE138" s="2">
        <v>62.7</v>
      </c>
      <c r="AF138" s="2">
        <v>65</v>
      </c>
      <c r="AG138" s="2">
        <v>61.7</v>
      </c>
      <c r="AH138" s="2">
        <v>62.6</v>
      </c>
      <c r="AI138" s="2">
        <v>62.3</v>
      </c>
      <c r="AJ138" s="2">
        <v>64.900000000000006</v>
      </c>
      <c r="AK138" s="2">
        <v>63.4</v>
      </c>
      <c r="AL138" s="2">
        <v>64.900000000000006</v>
      </c>
      <c r="AM138" s="2">
        <v>64.7</v>
      </c>
      <c r="AN138" s="23">
        <f t="shared" ref="AN138:AN139" si="97">AVERAGE(AE138:AM138)</f>
        <v>63.577777777777783</v>
      </c>
      <c r="AO138" s="23">
        <f t="shared" ref="AO138:AO139" si="98">STDEV(AE138:AM138)</f>
        <v>1.3084129487453293</v>
      </c>
      <c r="AQ138" s="2">
        <v>68.900000000000006</v>
      </c>
      <c r="AR138" s="2">
        <v>63.9</v>
      </c>
      <c r="AS138" s="2">
        <v>65.2</v>
      </c>
      <c r="AT138" s="2">
        <v>66</v>
      </c>
      <c r="AU138" s="2">
        <v>63.2</v>
      </c>
      <c r="AV138" s="2">
        <v>62.7</v>
      </c>
      <c r="AW138" s="2">
        <v>67.900000000000006</v>
      </c>
      <c r="AX138" s="2">
        <v>67</v>
      </c>
      <c r="AY138" s="2">
        <v>63.8</v>
      </c>
      <c r="AZ138" s="23">
        <f t="shared" ref="AZ138:AZ139" si="99">AVERAGE(AQ138:AY138)</f>
        <v>65.399999999999991</v>
      </c>
      <c r="BA138" s="23">
        <f t="shared" ref="BA138:BA139" si="100">STDEV(AQ138:AY138)</f>
        <v>2.1908902300206661</v>
      </c>
      <c r="BC138" s="2">
        <v>75.400000000000006</v>
      </c>
      <c r="BD138" s="2">
        <v>74.599999999999994</v>
      </c>
      <c r="BE138" s="2">
        <v>76.5</v>
      </c>
      <c r="BF138" s="2">
        <v>74.8</v>
      </c>
      <c r="BG138" s="2">
        <v>76</v>
      </c>
      <c r="BH138" s="2">
        <v>71.7</v>
      </c>
      <c r="BI138" s="2">
        <v>71.3</v>
      </c>
      <c r="BJ138" s="2">
        <v>75.599999999999994</v>
      </c>
      <c r="BK138" s="2">
        <v>73.3</v>
      </c>
      <c r="BL138" s="23">
        <f t="shared" ref="BL138:BL139" si="101">AVERAGE(BC138:BK138)</f>
        <v>74.355555555555554</v>
      </c>
      <c r="BM138" s="23">
        <f t="shared" ref="BM138:BM139" si="102">STDEV(BC138:BK138)</f>
        <v>1.8608540452646407</v>
      </c>
    </row>
    <row r="139" spans="1:65" ht="16" x14ac:dyDescent="0.2">
      <c r="G139" s="2">
        <v>0.14199999999999999</v>
      </c>
      <c r="H139" s="2">
        <v>0.19500000000000001</v>
      </c>
      <c r="I139" s="2">
        <v>0.184</v>
      </c>
      <c r="J139" s="2">
        <v>0.23200000000000001</v>
      </c>
      <c r="K139" s="2">
        <v>0.21099999999999999</v>
      </c>
      <c r="L139" s="2">
        <v>0.216</v>
      </c>
      <c r="M139" s="2">
        <v>0.214</v>
      </c>
      <c r="N139" s="2">
        <v>0.219</v>
      </c>
      <c r="O139" s="2">
        <v>0.18</v>
      </c>
      <c r="P139" s="23">
        <f t="shared" si="93"/>
        <v>0.19922222222222222</v>
      </c>
      <c r="Q139" s="23">
        <f t="shared" si="94"/>
        <v>2.7380548651267777E-2</v>
      </c>
      <c r="S139" s="2">
        <v>0.18</v>
      </c>
      <c r="T139" s="2">
        <v>0.11700000000000001</v>
      </c>
      <c r="U139" s="2">
        <v>0.151</v>
      </c>
      <c r="V139" s="2">
        <v>0.16200000000000001</v>
      </c>
      <c r="W139" s="2">
        <v>0.19500000000000001</v>
      </c>
      <c r="X139" s="2">
        <v>0.17299999999999999</v>
      </c>
      <c r="Y139" s="2">
        <v>0.20200000000000001</v>
      </c>
      <c r="Z139" s="2">
        <v>0.19600000000000001</v>
      </c>
      <c r="AA139" s="2">
        <v>0.224</v>
      </c>
      <c r="AB139" s="23">
        <f t="shared" si="95"/>
        <v>0.17777777777777776</v>
      </c>
      <c r="AC139" s="23">
        <f t="shared" si="96"/>
        <v>3.1700858733549379E-2</v>
      </c>
      <c r="AE139" s="2">
        <v>0.14499999999999999</v>
      </c>
      <c r="AF139" s="2">
        <v>9.5000000000000001E-2</v>
      </c>
      <c r="AG139" s="2">
        <v>0.16300000000000001</v>
      </c>
      <c r="AH139" s="2">
        <v>0.14399999999999999</v>
      </c>
      <c r="AI139" s="2">
        <v>0.17799999999999999</v>
      </c>
      <c r="AJ139" s="2">
        <v>0.11899999999999999</v>
      </c>
      <c r="AK139" s="2">
        <v>0.13900000000000001</v>
      </c>
      <c r="AL139" s="2">
        <v>0.126</v>
      </c>
      <c r="AM139" s="2">
        <v>0.127</v>
      </c>
      <c r="AN139" s="23">
        <f t="shared" si="97"/>
        <v>0.13733333333333334</v>
      </c>
      <c r="AO139" s="23">
        <f t="shared" si="98"/>
        <v>2.4448926356795325E-2</v>
      </c>
      <c r="AQ139" s="2">
        <v>7.5999999999999998E-2</v>
      </c>
      <c r="AR139" s="2">
        <v>0.152</v>
      </c>
      <c r="AS139" s="2">
        <v>0.13100000000000001</v>
      </c>
      <c r="AT139" s="2">
        <v>0.17499999999999999</v>
      </c>
      <c r="AU139" s="2">
        <v>0.19400000000000001</v>
      </c>
      <c r="AV139" s="2">
        <v>0.20499999999999999</v>
      </c>
      <c r="AW139" s="2">
        <v>0.13</v>
      </c>
      <c r="AX139" s="2">
        <v>0.122</v>
      </c>
      <c r="AY139" s="2">
        <v>0.156</v>
      </c>
      <c r="AZ139" s="23">
        <f t="shared" si="99"/>
        <v>0.14899999999999999</v>
      </c>
      <c r="BA139" s="23">
        <f t="shared" si="100"/>
        <v>3.9746068988014374E-2</v>
      </c>
      <c r="BC139" s="2">
        <v>7.0000000000000007E-2</v>
      </c>
      <c r="BD139" s="2">
        <v>9.5000000000000001E-2</v>
      </c>
      <c r="BE139" s="2">
        <v>4.5999999999999999E-2</v>
      </c>
      <c r="BF139" s="2">
        <v>0.10100000000000001</v>
      </c>
      <c r="BG139" s="2">
        <v>0.04</v>
      </c>
      <c r="BH139" s="2">
        <v>0.14299999999999999</v>
      </c>
      <c r="BI139" s="2">
        <v>0.13500000000000001</v>
      </c>
      <c r="BJ139" s="2">
        <v>0.128</v>
      </c>
      <c r="BK139" s="2">
        <v>0.152</v>
      </c>
      <c r="BL139" s="23">
        <f t="shared" si="101"/>
        <v>0.10111111111111111</v>
      </c>
      <c r="BM139" s="23">
        <f t="shared" si="102"/>
        <v>4.1822375722944186E-2</v>
      </c>
    </row>
    <row r="140" spans="1:65" ht="15.75" customHeight="1" x14ac:dyDescent="0.15">
      <c r="P140" s="20"/>
      <c r="Q140" s="20"/>
      <c r="AB140" s="20"/>
      <c r="AC140" s="20"/>
      <c r="AN140" s="20"/>
      <c r="AO140" s="20"/>
      <c r="AZ140" s="20"/>
      <c r="BA140" s="20"/>
      <c r="BL140" s="20"/>
      <c r="BM140" s="20"/>
    </row>
    <row r="141" spans="1:65" ht="16" x14ac:dyDescent="0.2">
      <c r="A141" s="2">
        <v>45</v>
      </c>
      <c r="B141" s="2">
        <v>10</v>
      </c>
      <c r="C141" s="2">
        <v>10</v>
      </c>
      <c r="D141" s="2">
        <v>1</v>
      </c>
      <c r="E141" s="2" t="s">
        <v>62</v>
      </c>
      <c r="F141" s="2">
        <v>10</v>
      </c>
      <c r="G141" s="2">
        <v>32.700000000000003</v>
      </c>
      <c r="H141" s="2">
        <v>34.6</v>
      </c>
      <c r="I141" s="2">
        <v>31.1</v>
      </c>
      <c r="J141" s="2">
        <v>33.5</v>
      </c>
      <c r="K141" s="2">
        <v>38.700000000000003</v>
      </c>
      <c r="L141" s="2">
        <v>35.25</v>
      </c>
      <c r="M141" s="2">
        <v>30.4</v>
      </c>
      <c r="N141" s="2">
        <v>31.9</v>
      </c>
      <c r="O141" s="2">
        <v>30.4</v>
      </c>
      <c r="P141" s="23">
        <f t="shared" ref="P141:P142" si="103">AVERAGE(G141:O141)</f>
        <v>33.172222222222224</v>
      </c>
      <c r="Q141" s="23">
        <f t="shared" ref="Q141:Q142" si="104">STDEV(G141:O141)</f>
        <v>2.7047540450925389</v>
      </c>
      <c r="S141" s="2">
        <v>31.2</v>
      </c>
      <c r="T141" s="2">
        <v>33.700000000000003</v>
      </c>
      <c r="U141" s="2">
        <v>30.5</v>
      </c>
      <c r="V141" s="2">
        <v>43</v>
      </c>
      <c r="W141" s="2">
        <v>42.8</v>
      </c>
      <c r="X141" s="2">
        <v>37.299999999999997</v>
      </c>
      <c r="Y141" s="2">
        <v>35.4</v>
      </c>
      <c r="Z141" s="2">
        <v>37</v>
      </c>
      <c r="AA141" s="2">
        <v>36.799999999999997</v>
      </c>
      <c r="AB141" s="23">
        <f t="shared" ref="AB141:AB142" si="105">AVERAGE(S141:AA141)</f>
        <v>36.411111111111111</v>
      </c>
      <c r="AC141" s="23">
        <f t="shared" ref="AC141:AC142" si="106">STDEV(S141:AA141)</f>
        <v>4.4157231696643873</v>
      </c>
      <c r="AE141" s="2">
        <v>34.200000000000003</v>
      </c>
      <c r="AF141" s="2">
        <v>35.200000000000003</v>
      </c>
      <c r="AG141" s="2">
        <v>33.200000000000003</v>
      </c>
      <c r="AH141" s="2">
        <v>36.299999999999997</v>
      </c>
      <c r="AI141" s="2">
        <v>36.299999999999997</v>
      </c>
      <c r="AJ141" s="2">
        <v>33.5</v>
      </c>
      <c r="AK141" s="2">
        <v>34.299999999999997</v>
      </c>
      <c r="AL141" s="2">
        <v>36.200000000000003</v>
      </c>
      <c r="AM141" s="2">
        <v>33.4</v>
      </c>
      <c r="AN141" s="23">
        <f t="shared" ref="AN141:AN142" si="107">AVERAGE(AE141:AM141)</f>
        <v>34.733333333333327</v>
      </c>
      <c r="AO141" s="23">
        <f t="shared" ref="AO141:AO142" si="108">STDEV(AE141:AM141)</f>
        <v>1.2942179105544778</v>
      </c>
      <c r="AQ141" s="2">
        <v>37.5</v>
      </c>
      <c r="AR141" s="2">
        <v>37.299999999999997</v>
      </c>
      <c r="AS141" s="2">
        <v>38.200000000000003</v>
      </c>
      <c r="AT141" s="2">
        <v>36.9</v>
      </c>
      <c r="AU141" s="2">
        <v>38</v>
      </c>
      <c r="AV141" s="2">
        <v>40.4</v>
      </c>
      <c r="AW141" s="2">
        <v>38.5</v>
      </c>
      <c r="AX141" s="2">
        <v>40.200000000000003</v>
      </c>
      <c r="AY141" s="2">
        <v>36.799999999999997</v>
      </c>
      <c r="AZ141" s="23">
        <f t="shared" ref="AZ141:AZ142" si="109">AVERAGE(AQ141:AY141)</f>
        <v>38.200000000000003</v>
      </c>
      <c r="BA141" s="23">
        <f t="shared" ref="BA141:BA142" si="110">STDEV(AQ141:AY141)</f>
        <v>1.3190905958272929</v>
      </c>
      <c r="BC141" s="2">
        <v>44.6</v>
      </c>
      <c r="BD141" s="2">
        <v>43.4</v>
      </c>
      <c r="BE141" s="2">
        <v>43.1</v>
      </c>
      <c r="BF141" s="2">
        <v>47.8</v>
      </c>
      <c r="BG141" s="2">
        <v>48</v>
      </c>
      <c r="BH141" s="2">
        <v>47.7</v>
      </c>
      <c r="BI141" s="2">
        <v>46</v>
      </c>
      <c r="BJ141" s="2">
        <v>45.6</v>
      </c>
      <c r="BK141" s="2">
        <v>45.2</v>
      </c>
      <c r="BL141" s="23">
        <f t="shared" ref="BL141:BL142" si="111">AVERAGE(BC141:BK141)</f>
        <v>45.711111111111109</v>
      </c>
      <c r="BM141" s="23">
        <f t="shared" ref="BM141:BM142" si="112">STDEV(BC141:BK141)</f>
        <v>1.8475960356937091</v>
      </c>
    </row>
    <row r="142" spans="1:65" ht="16" x14ac:dyDescent="0.2">
      <c r="G142" s="2">
        <v>0.28399999999999997</v>
      </c>
      <c r="H142" s="2">
        <v>0.252</v>
      </c>
      <c r="I142" s="2">
        <v>0.309</v>
      </c>
      <c r="J142" s="2">
        <v>0.32100000000000001</v>
      </c>
      <c r="K142" s="2">
        <v>0.29899999999999999</v>
      </c>
      <c r="L142" s="2">
        <v>0.33900000000000002</v>
      </c>
      <c r="M142" s="2">
        <v>0.33300000000000002</v>
      </c>
      <c r="N142" s="2">
        <v>0.314</v>
      </c>
      <c r="O142" s="2">
        <v>0.314</v>
      </c>
      <c r="P142" s="23">
        <f t="shared" si="103"/>
        <v>0.30722222222222223</v>
      </c>
      <c r="Q142" s="23">
        <f t="shared" si="104"/>
        <v>2.6494234173579066E-2</v>
      </c>
      <c r="S142" s="2">
        <v>0.309</v>
      </c>
      <c r="T142" s="2">
        <v>0.246</v>
      </c>
      <c r="U142" s="2">
        <v>0.27400000000000002</v>
      </c>
      <c r="V142" s="2">
        <v>0.33300000000000002</v>
      </c>
      <c r="W142" s="2">
        <v>0.34</v>
      </c>
      <c r="X142" s="2">
        <v>0.33100000000000002</v>
      </c>
      <c r="Y142" s="2">
        <v>0.314</v>
      </c>
      <c r="Z142" s="2">
        <v>0.28899999999999998</v>
      </c>
      <c r="AA142" s="2">
        <v>0.29699999999999999</v>
      </c>
      <c r="AB142" s="23">
        <f t="shared" si="105"/>
        <v>0.3036666666666667</v>
      </c>
      <c r="AC142" s="23">
        <f t="shared" si="106"/>
        <v>3.0675723300355943E-2</v>
      </c>
      <c r="AE142" s="2">
        <v>0.255</v>
      </c>
      <c r="AF142" s="2">
        <v>0.20200000000000001</v>
      </c>
      <c r="AG142" s="2">
        <v>0.247</v>
      </c>
      <c r="AH142" s="2">
        <v>0.215</v>
      </c>
      <c r="AI142" s="2">
        <v>0.22600000000000001</v>
      </c>
      <c r="AJ142" s="2">
        <v>0.27500000000000002</v>
      </c>
      <c r="AK142" s="2">
        <v>0.313</v>
      </c>
      <c r="AL142" s="2">
        <v>0.252</v>
      </c>
      <c r="AM142" s="2">
        <v>0.27700000000000002</v>
      </c>
      <c r="AN142" s="23">
        <f t="shared" si="107"/>
        <v>0.25133333333333335</v>
      </c>
      <c r="AO142" s="23">
        <f t="shared" si="108"/>
        <v>3.4369317712168924E-2</v>
      </c>
      <c r="AQ142" s="2">
        <v>0.16200000000000001</v>
      </c>
      <c r="AR142" s="2">
        <v>0.13500000000000001</v>
      </c>
      <c r="AS142" s="2">
        <v>0.182</v>
      </c>
      <c r="AT142" s="2">
        <v>0.20200000000000001</v>
      </c>
      <c r="AU142" s="2">
        <v>0.182</v>
      </c>
      <c r="AV142" s="2">
        <v>0.25</v>
      </c>
      <c r="AW142" s="2">
        <v>0.27</v>
      </c>
      <c r="AX142" s="2">
        <v>0.221</v>
      </c>
      <c r="AY142" s="2">
        <v>0.28100000000000003</v>
      </c>
      <c r="AZ142" s="23">
        <f t="shared" si="109"/>
        <v>0.20944444444444446</v>
      </c>
      <c r="BA142" s="23">
        <f t="shared" si="110"/>
        <v>4.9900178133727928E-2</v>
      </c>
      <c r="BC142" s="2">
        <v>0.13700000000000001</v>
      </c>
      <c r="BD142" s="2">
        <v>0.19</v>
      </c>
      <c r="BE142" s="2">
        <v>0.17299999999999999</v>
      </c>
      <c r="BF142" s="2">
        <v>0.26700000000000002</v>
      </c>
      <c r="BG142" s="2">
        <v>0.248</v>
      </c>
      <c r="BH142" s="2">
        <v>0.27500000000000002</v>
      </c>
      <c r="BI142" s="2">
        <v>0.23899999999999999</v>
      </c>
      <c r="BJ142" s="2">
        <v>0.23699999999999999</v>
      </c>
      <c r="BK142" s="2">
        <v>0.221</v>
      </c>
      <c r="BL142" s="23">
        <f t="shared" si="111"/>
        <v>0.22077777777777779</v>
      </c>
      <c r="BM142" s="23">
        <f t="shared" si="112"/>
        <v>4.5636547244992609E-2</v>
      </c>
    </row>
    <row r="143" spans="1:65" ht="15.75" customHeight="1" x14ac:dyDescent="0.15">
      <c r="P143" s="20"/>
      <c r="Q143" s="20"/>
      <c r="AB143" s="20"/>
      <c r="AC143" s="20"/>
      <c r="AN143" s="20"/>
      <c r="AO143" s="20"/>
      <c r="AZ143" s="20"/>
      <c r="BA143" s="20"/>
      <c r="BL143" s="20"/>
      <c r="BM143" s="20"/>
    </row>
    <row r="144" spans="1:65" ht="16" x14ac:dyDescent="0.2">
      <c r="A144" s="2">
        <v>46</v>
      </c>
      <c r="B144" s="2">
        <v>20</v>
      </c>
      <c r="C144" s="2">
        <v>10</v>
      </c>
      <c r="D144" s="2">
        <v>2</v>
      </c>
      <c r="E144" s="2">
        <v>2</v>
      </c>
      <c r="F144" s="2">
        <v>10</v>
      </c>
      <c r="G144" s="2">
        <v>57.8</v>
      </c>
      <c r="H144" s="2">
        <v>57.3</v>
      </c>
      <c r="I144" s="2">
        <v>57.1</v>
      </c>
      <c r="J144" s="2">
        <v>54.9</v>
      </c>
      <c r="K144" s="2">
        <v>56</v>
      </c>
      <c r="L144" s="2">
        <v>54.4</v>
      </c>
      <c r="M144" s="2">
        <v>59.2</v>
      </c>
      <c r="N144" s="2">
        <v>57</v>
      </c>
      <c r="O144" s="2">
        <v>56.5</v>
      </c>
      <c r="P144" s="23">
        <f t="shared" ref="P144:P145" si="113">AVERAGE(G144:O144)</f>
        <v>56.68888888888889</v>
      </c>
      <c r="Q144" s="23">
        <f t="shared" ref="Q144:Q145" si="114">STDEV(G144:O144)</f>
        <v>1.4632536045098652</v>
      </c>
      <c r="S144" s="2">
        <v>56.3</v>
      </c>
      <c r="T144" s="2">
        <v>57.8</v>
      </c>
      <c r="U144" s="2">
        <v>54.7</v>
      </c>
      <c r="V144" s="2">
        <v>58.4</v>
      </c>
      <c r="W144" s="2">
        <v>56.5</v>
      </c>
      <c r="X144" s="2">
        <v>58.5</v>
      </c>
      <c r="Y144" s="2">
        <v>55.3</v>
      </c>
      <c r="Z144" s="2">
        <v>58.5</v>
      </c>
      <c r="AA144" s="2">
        <v>55.6</v>
      </c>
      <c r="AB144" s="23">
        <f t="shared" ref="AB144:AB145" si="115">AVERAGE(S144:AA144)</f>
        <v>56.844444444444456</v>
      </c>
      <c r="AC144" s="23">
        <f t="shared" ref="AC144:AC145" si="116">STDEV(S144:AA144)</f>
        <v>1.4900596557781758</v>
      </c>
      <c r="AE144" s="2">
        <v>60.5</v>
      </c>
      <c r="AF144" s="2">
        <v>61.2</v>
      </c>
      <c r="AG144" s="2">
        <v>59.1</v>
      </c>
      <c r="AH144" s="2">
        <v>56.6</v>
      </c>
      <c r="AI144" s="2">
        <v>56.6</v>
      </c>
      <c r="AJ144" s="2">
        <v>58.5</v>
      </c>
      <c r="AK144" s="2">
        <v>58.1</v>
      </c>
      <c r="AL144" s="2">
        <v>58.8</v>
      </c>
      <c r="AM144" s="2">
        <v>61.5</v>
      </c>
      <c r="AN144" s="23">
        <f t="shared" ref="AN144:AN145" si="117">AVERAGE(AE144:AM144)</f>
        <v>58.988888888888901</v>
      </c>
      <c r="AO144" s="23">
        <f t="shared" ref="AO144:AO145" si="118">STDEV(AE144:AM144)</f>
        <v>1.8016967311706793</v>
      </c>
      <c r="AQ144" s="2">
        <v>58.9</v>
      </c>
      <c r="AR144" s="2">
        <v>60.4</v>
      </c>
      <c r="AS144" s="2">
        <v>61.3</v>
      </c>
      <c r="AT144" s="2">
        <v>59.5</v>
      </c>
      <c r="AU144" s="2">
        <v>56.7</v>
      </c>
      <c r="AV144" s="2">
        <v>62.6</v>
      </c>
      <c r="AW144" s="2">
        <v>59.2</v>
      </c>
      <c r="AX144" s="2">
        <v>61.8</v>
      </c>
      <c r="AY144" s="2">
        <v>61</v>
      </c>
      <c r="AZ144" s="23">
        <f t="shared" ref="AZ144:AZ145" si="119">AVERAGE(AQ144:AY144)</f>
        <v>60.155555555555566</v>
      </c>
      <c r="BA144" s="23">
        <f t="shared" ref="BA144:BA145" si="120">STDEV(AQ144:AY144)</f>
        <v>1.7896306260728145</v>
      </c>
      <c r="BC144" s="2">
        <v>66.5</v>
      </c>
      <c r="BD144" s="2">
        <v>68.7</v>
      </c>
      <c r="BE144" s="2">
        <v>65.2</v>
      </c>
      <c r="BF144" s="2">
        <v>66.8</v>
      </c>
      <c r="BG144" s="2">
        <v>66.400000000000006</v>
      </c>
      <c r="BH144" s="2">
        <v>64.599999999999994</v>
      </c>
      <c r="BI144" s="2">
        <v>65.5</v>
      </c>
      <c r="BJ144" s="2">
        <v>68.3</v>
      </c>
      <c r="BK144" s="2">
        <v>65.5</v>
      </c>
      <c r="BL144" s="23">
        <f t="shared" ref="BL144:BL145" si="121">AVERAGE(BC144:BK144)</f>
        <v>66.388888888888886</v>
      </c>
      <c r="BM144" s="23">
        <f t="shared" ref="BM144:BM145" si="122">STDEV(BC144:BK144)</f>
        <v>1.3860415257527867</v>
      </c>
    </row>
    <row r="145" spans="1:65" ht="16" x14ac:dyDescent="0.2">
      <c r="G145" s="2">
        <v>0.191</v>
      </c>
      <c r="H145" s="2">
        <v>0.16900000000000001</v>
      </c>
      <c r="I145" s="2">
        <v>0.18</v>
      </c>
      <c r="J145" s="2">
        <v>0.19600000000000001</v>
      </c>
      <c r="K145" s="2">
        <v>0.18</v>
      </c>
      <c r="L145" s="2">
        <v>0.2</v>
      </c>
      <c r="M145" s="2">
        <v>0.19500000000000001</v>
      </c>
      <c r="N145" s="2">
        <v>0.216</v>
      </c>
      <c r="O145" s="2">
        <v>0.19600000000000001</v>
      </c>
      <c r="P145" s="23">
        <f t="shared" si="113"/>
        <v>0.19144444444444442</v>
      </c>
      <c r="Q145" s="23">
        <f t="shared" si="114"/>
        <v>1.3675809949607291E-2</v>
      </c>
      <c r="S145" s="2">
        <v>0.19900000000000001</v>
      </c>
      <c r="T145" s="2">
        <v>0.17799999999999999</v>
      </c>
      <c r="U145" s="2">
        <v>0.19700000000000001</v>
      </c>
      <c r="V145" s="2">
        <v>0.17299999999999999</v>
      </c>
      <c r="W145" s="2">
        <v>0.20799999999999999</v>
      </c>
      <c r="X145" s="2">
        <v>0.23</v>
      </c>
      <c r="Y145" s="2">
        <v>0.19600000000000001</v>
      </c>
      <c r="Z145" s="2">
        <v>0.17899999999999999</v>
      </c>
      <c r="AA145" s="2">
        <v>0.22700000000000001</v>
      </c>
      <c r="AB145" s="23">
        <f t="shared" si="115"/>
        <v>0.19855555555555557</v>
      </c>
      <c r="AC145" s="23">
        <f t="shared" si="116"/>
        <v>2.0476273532500439E-2</v>
      </c>
      <c r="AE145" s="2">
        <v>0.17599999999999999</v>
      </c>
      <c r="AF145" s="2">
        <v>0.08</v>
      </c>
      <c r="AG145" s="2">
        <v>0.14699999999999999</v>
      </c>
      <c r="AH145" s="2">
        <v>0.193</v>
      </c>
      <c r="AI145" s="2">
        <v>0.20699999999999999</v>
      </c>
      <c r="AJ145" s="2">
        <v>0.20300000000000001</v>
      </c>
      <c r="AK145" s="2">
        <v>0.222</v>
      </c>
      <c r="AL145" s="2">
        <v>0.189</v>
      </c>
      <c r="AM145" s="2">
        <v>0.13400000000000001</v>
      </c>
      <c r="AN145" s="23">
        <f t="shared" si="117"/>
        <v>0.17233333333333334</v>
      </c>
      <c r="AO145" s="23">
        <f t="shared" si="118"/>
        <v>4.4671019688384071E-2</v>
      </c>
      <c r="AQ145" s="2">
        <v>0.21199999999999999</v>
      </c>
      <c r="AR145" s="2">
        <v>0.17499999999999999</v>
      </c>
      <c r="AS145" s="2">
        <v>0.13100000000000001</v>
      </c>
      <c r="AT145" s="2">
        <v>0.17</v>
      </c>
      <c r="AU145" s="2">
        <v>0.217</v>
      </c>
      <c r="AV145" s="2">
        <v>0.126</v>
      </c>
      <c r="AW145" s="2">
        <v>0.157</v>
      </c>
      <c r="AX145" s="2">
        <v>0.123</v>
      </c>
      <c r="AY145" s="2">
        <v>0.12</v>
      </c>
      <c r="AZ145" s="23">
        <f t="shared" si="119"/>
        <v>0.159</v>
      </c>
      <c r="BA145" s="23">
        <f t="shared" si="120"/>
        <v>3.7489998666311045E-2</v>
      </c>
      <c r="BC145" s="2">
        <v>0.20599999999999999</v>
      </c>
      <c r="BD145" s="2">
        <v>0.126</v>
      </c>
      <c r="BE145" s="2">
        <v>0.18</v>
      </c>
      <c r="BF145" s="2">
        <v>0.122</v>
      </c>
      <c r="BG145" s="2">
        <v>0.16400000000000001</v>
      </c>
      <c r="BH145" s="2">
        <v>0.16900000000000001</v>
      </c>
      <c r="BI145" s="2">
        <v>0.17599999999999999</v>
      </c>
      <c r="BJ145" s="2">
        <v>0.127</v>
      </c>
      <c r="BK145" s="2">
        <v>0.14299999999999999</v>
      </c>
      <c r="BL145" s="23">
        <f t="shared" si="121"/>
        <v>0.157</v>
      </c>
      <c r="BM145" s="23">
        <f t="shared" si="122"/>
        <v>2.9081781238431723E-2</v>
      </c>
    </row>
    <row r="146" spans="1:65" ht="15.75" customHeight="1" x14ac:dyDescent="0.15">
      <c r="P146" s="20"/>
      <c r="Q146" s="20"/>
      <c r="AB146" s="20"/>
      <c r="AC146" s="20"/>
      <c r="AN146" s="20"/>
      <c r="AO146" s="20"/>
      <c r="AZ146" s="20"/>
      <c r="BA146" s="20"/>
      <c r="BL146" s="20"/>
      <c r="BM146" s="20"/>
    </row>
    <row r="147" spans="1:65" ht="16" x14ac:dyDescent="0.2">
      <c r="A147" s="2">
        <v>47</v>
      </c>
      <c r="B147" s="2">
        <v>10</v>
      </c>
      <c r="C147" s="2">
        <v>10</v>
      </c>
      <c r="D147" s="2">
        <v>1</v>
      </c>
      <c r="E147" s="2" t="s">
        <v>64</v>
      </c>
      <c r="F147" s="2">
        <v>10</v>
      </c>
      <c r="G147" s="2">
        <v>28</v>
      </c>
      <c r="H147" s="2">
        <v>32.299999999999997</v>
      </c>
      <c r="I147" s="2">
        <v>28.6</v>
      </c>
      <c r="J147" s="2">
        <v>22.7</v>
      </c>
      <c r="K147" s="2">
        <v>24.8</v>
      </c>
      <c r="L147" s="2">
        <v>26.2</v>
      </c>
      <c r="M147" s="2">
        <v>23.9</v>
      </c>
      <c r="N147" s="2">
        <v>30</v>
      </c>
      <c r="O147" s="2">
        <v>22.6</v>
      </c>
      <c r="P147" s="23">
        <f t="shared" ref="P147:P148" si="123">AVERAGE(G147:O147)</f>
        <v>26.566666666666666</v>
      </c>
      <c r="Q147" s="23">
        <f t="shared" ref="Q147:Q148" si="124">STDEV(G147:O147)</f>
        <v>3.3893214660164586</v>
      </c>
      <c r="S147" s="2">
        <v>46.6</v>
      </c>
      <c r="T147" s="2">
        <v>44.2</v>
      </c>
      <c r="U147" s="2">
        <v>45.1</v>
      </c>
      <c r="V147" s="2">
        <v>34.700000000000003</v>
      </c>
      <c r="W147" s="2">
        <v>35.799999999999997</v>
      </c>
      <c r="X147" s="2">
        <v>32.4</v>
      </c>
      <c r="Y147" s="2">
        <v>31.2</v>
      </c>
      <c r="Z147" s="2">
        <v>31.6</v>
      </c>
      <c r="AA147" s="2">
        <v>32.4</v>
      </c>
      <c r="AB147" s="23">
        <f t="shared" ref="AB147:AB148" si="125">AVERAGE(S147:AA147)</f>
        <v>37.111111111111114</v>
      </c>
      <c r="AC147" s="23">
        <f t="shared" ref="AC147:AC148" si="126">STDEV(S147:AA147)</f>
        <v>6.3378711813282003</v>
      </c>
      <c r="AE147" s="2">
        <v>37.9</v>
      </c>
      <c r="AF147" s="2">
        <v>36.200000000000003</v>
      </c>
      <c r="AG147" s="2">
        <v>36.700000000000003</v>
      </c>
      <c r="AH147" s="2">
        <v>32.5</v>
      </c>
      <c r="AI147" s="2">
        <v>34.1</v>
      </c>
      <c r="AJ147" s="2">
        <v>33.200000000000003</v>
      </c>
      <c r="AK147" s="2">
        <v>35.4</v>
      </c>
      <c r="AL147" s="2">
        <v>35.9</v>
      </c>
      <c r="AM147" s="2">
        <v>34.9</v>
      </c>
      <c r="AN147" s="23">
        <f t="shared" ref="AN147:AN148" si="127">AVERAGE(AE147:AM147)</f>
        <v>35.200000000000003</v>
      </c>
      <c r="AO147" s="23">
        <f t="shared" ref="AO147:AO148" si="128">STDEV(AE147:AM147)</f>
        <v>1.7197383521919836</v>
      </c>
      <c r="AQ147" s="2">
        <v>37.299999999999997</v>
      </c>
      <c r="AR147" s="2">
        <v>36.200000000000003</v>
      </c>
      <c r="AS147" s="2">
        <v>38.4</v>
      </c>
      <c r="AT147" s="2">
        <v>43.5</v>
      </c>
      <c r="AU147" s="2">
        <v>44</v>
      </c>
      <c r="AV147" s="2">
        <v>41.8</v>
      </c>
      <c r="AW147" s="2">
        <v>39.1</v>
      </c>
      <c r="AX147" s="2">
        <v>37.4</v>
      </c>
      <c r="AZ147" s="23">
        <f t="shared" ref="AZ147:AZ148" si="129">AVERAGE(AQ147:AY147)</f>
        <v>39.712499999999999</v>
      </c>
      <c r="BA147" s="23">
        <f t="shared" ref="BA147:BA148" si="130">STDEV(AQ147:AY147)</f>
        <v>2.9925801099194844</v>
      </c>
      <c r="BC147" s="2">
        <v>40.799999999999997</v>
      </c>
      <c r="BD147" s="2">
        <v>42.3</v>
      </c>
      <c r="BE147" s="2">
        <v>39.299999999999997</v>
      </c>
      <c r="BF147" s="2">
        <v>48.8</v>
      </c>
      <c r="BG147" s="2">
        <v>50.5</v>
      </c>
      <c r="BH147" s="2">
        <v>49.8</v>
      </c>
      <c r="BI147" s="2">
        <v>46.2</v>
      </c>
      <c r="BJ147" s="2">
        <v>46</v>
      </c>
      <c r="BK147" s="2">
        <v>43.3</v>
      </c>
      <c r="BL147" s="23">
        <f t="shared" ref="BL147:BL148" si="131">AVERAGE(BC147:BK147)</f>
        <v>45.222222222222221</v>
      </c>
      <c r="BM147" s="23">
        <f t="shared" ref="BM147:BM148" si="132">STDEV(BC147:BK147)</f>
        <v>4.0316801019481261</v>
      </c>
    </row>
    <row r="148" spans="1:65" ht="16" x14ac:dyDescent="0.2">
      <c r="G148" s="2">
        <v>0.317</v>
      </c>
      <c r="H148" s="2">
        <v>3.1E-2</v>
      </c>
      <c r="I148" s="2">
        <v>0.23200000000000001</v>
      </c>
      <c r="J148" s="2">
        <v>0.46100000000000002</v>
      </c>
      <c r="K148" s="2">
        <v>0.40500000000000003</v>
      </c>
      <c r="L148" s="2">
        <v>0.34300000000000003</v>
      </c>
      <c r="M148" s="2">
        <v>7.4999999999999997E-2</v>
      </c>
      <c r="N148" s="2">
        <v>0.222</v>
      </c>
      <c r="O148" s="2">
        <v>0.33</v>
      </c>
      <c r="P148" s="23">
        <f t="shared" si="123"/>
        <v>0.26844444444444443</v>
      </c>
      <c r="Q148" s="23">
        <f t="shared" si="124"/>
        <v>0.14349051459165443</v>
      </c>
      <c r="S148" s="2">
        <v>0.26300000000000001</v>
      </c>
      <c r="T148" s="2">
        <v>0.27400000000000002</v>
      </c>
      <c r="U148" s="2">
        <v>0.30199999999999999</v>
      </c>
      <c r="V148" s="2">
        <v>0.20899999999999999</v>
      </c>
      <c r="W148" s="2">
        <v>0.189</v>
      </c>
      <c r="X148" s="2">
        <v>0.27</v>
      </c>
      <c r="Y148" s="2">
        <v>0.30499999999999999</v>
      </c>
      <c r="Z148" s="2">
        <v>0.28000000000000003</v>
      </c>
      <c r="AA148" s="2">
        <v>0.14599999999999999</v>
      </c>
      <c r="AB148" s="23">
        <f t="shared" si="125"/>
        <v>0.24866666666666667</v>
      </c>
      <c r="AC148" s="23">
        <f t="shared" si="126"/>
        <v>5.4744862772683978E-2</v>
      </c>
      <c r="AE148" s="2">
        <v>0.21299999999999999</v>
      </c>
      <c r="AF148" s="2">
        <v>0.26600000000000001</v>
      </c>
      <c r="AG148" s="2">
        <v>0.254</v>
      </c>
      <c r="AH148" s="2">
        <v>0.29099999999999998</v>
      </c>
      <c r="AI148" s="2">
        <v>0.24</v>
      </c>
      <c r="AJ148" s="2">
        <v>0.25800000000000001</v>
      </c>
      <c r="AK148" s="2">
        <v>0.25600000000000001</v>
      </c>
      <c r="AL148" s="2">
        <v>0.18099999999999999</v>
      </c>
      <c r="AM148" s="2">
        <v>0.28199999999999997</v>
      </c>
      <c r="AN148" s="23">
        <f t="shared" si="127"/>
        <v>0.249</v>
      </c>
      <c r="AO148" s="23">
        <f t="shared" si="128"/>
        <v>3.4091787867461421E-2</v>
      </c>
      <c r="AQ148" s="2">
        <v>0.224</v>
      </c>
      <c r="AR148" s="2">
        <v>0.28199999999999997</v>
      </c>
      <c r="AS148" s="2">
        <v>9.2999999999999999E-2</v>
      </c>
      <c r="AT148" s="2">
        <v>0.29499999999999998</v>
      </c>
      <c r="AU148" s="2">
        <v>0.26200000000000001</v>
      </c>
      <c r="AV148" s="2">
        <v>0.29199999999999998</v>
      </c>
      <c r="AW148" s="2">
        <v>0.28199999999999997</v>
      </c>
      <c r="AX148" s="2">
        <v>0.26600000000000001</v>
      </c>
      <c r="AZ148" s="23">
        <f t="shared" si="129"/>
        <v>0.2495</v>
      </c>
      <c r="BA148" s="23">
        <f t="shared" si="130"/>
        <v>6.7145896587739631E-2</v>
      </c>
      <c r="BC148" s="2">
        <v>0.17799999999999999</v>
      </c>
      <c r="BD148" s="2">
        <v>0.11700000000000001</v>
      </c>
      <c r="BE148" s="2">
        <v>0.20399999999999999</v>
      </c>
      <c r="BF148" s="2">
        <v>0.29799999999999999</v>
      </c>
      <c r="BG148" s="2">
        <v>0.23799999999999999</v>
      </c>
      <c r="BH148" s="2">
        <v>0.24099999999999999</v>
      </c>
      <c r="BI148" s="2">
        <v>0.21</v>
      </c>
      <c r="BJ148" s="2">
        <v>0.186</v>
      </c>
      <c r="BK148" s="2">
        <v>0.20100000000000001</v>
      </c>
      <c r="BL148" s="23">
        <f t="shared" si="131"/>
        <v>0.20811111111111108</v>
      </c>
      <c r="BM148" s="23">
        <f t="shared" si="132"/>
        <v>4.9778118798435106E-2</v>
      </c>
    </row>
    <row r="149" spans="1:65" ht="15.75" customHeight="1" x14ac:dyDescent="0.15">
      <c r="P149" s="20"/>
      <c r="Q149" s="20"/>
      <c r="AB149" s="20"/>
      <c r="AC149" s="20"/>
      <c r="AN149" s="20"/>
      <c r="AO149" s="20"/>
      <c r="AZ149" s="20"/>
      <c r="BA149" s="20"/>
      <c r="BL149" s="20"/>
      <c r="BM149" s="20"/>
    </row>
    <row r="150" spans="1:65" ht="16" x14ac:dyDescent="0.2">
      <c r="A150" s="2">
        <v>48</v>
      </c>
      <c r="B150" s="2">
        <v>20</v>
      </c>
      <c r="C150" s="2">
        <v>5</v>
      </c>
      <c r="D150" s="2">
        <v>4</v>
      </c>
      <c r="E150" s="2" t="s">
        <v>65</v>
      </c>
      <c r="F150" s="2">
        <v>10</v>
      </c>
      <c r="G150" s="2">
        <v>64.5</v>
      </c>
      <c r="H150" s="2">
        <v>65.8</v>
      </c>
      <c r="I150" s="2">
        <v>63.6</v>
      </c>
      <c r="J150" s="2">
        <v>64.2</v>
      </c>
      <c r="K150" s="2">
        <v>64.099999999999994</v>
      </c>
      <c r="L150" s="2">
        <v>63.3</v>
      </c>
      <c r="M150" s="2">
        <v>134.69999999999999</v>
      </c>
      <c r="N150" s="2">
        <v>124.3</v>
      </c>
      <c r="O150" s="2">
        <v>131</v>
      </c>
      <c r="P150" s="23">
        <f t="shared" ref="P150:P151" si="133">AVERAGE(G150:O150)</f>
        <v>86.166666666666671</v>
      </c>
      <c r="Q150" s="23">
        <f t="shared" ref="Q150:Q151" si="134">STDEV(G150:O150)</f>
        <v>32.987724989759428</v>
      </c>
      <c r="S150" s="2">
        <v>67.2</v>
      </c>
      <c r="T150" s="2">
        <v>63.5</v>
      </c>
      <c r="U150" s="2">
        <v>65.3</v>
      </c>
      <c r="V150" s="2">
        <v>67.400000000000006</v>
      </c>
      <c r="W150" s="2">
        <v>67.2</v>
      </c>
      <c r="X150" s="2">
        <v>64</v>
      </c>
      <c r="Y150" s="2">
        <v>67.3</v>
      </c>
      <c r="Z150" s="2">
        <v>65</v>
      </c>
      <c r="AA150" s="2">
        <v>64.900000000000006</v>
      </c>
      <c r="AB150" s="23">
        <f t="shared" ref="AB150:AB151" si="135">AVERAGE(S150:AA150)</f>
        <v>65.755555555555546</v>
      </c>
      <c r="AC150" s="23">
        <f t="shared" ref="AC150:AC151" si="136">STDEV(S150:AA150)</f>
        <v>1.5387585183445061</v>
      </c>
      <c r="AE150" s="2">
        <v>68.900000000000006</v>
      </c>
      <c r="AF150" s="2">
        <v>67.7</v>
      </c>
      <c r="AG150" s="2">
        <v>69.099999999999994</v>
      </c>
      <c r="AH150" s="2">
        <v>68.2</v>
      </c>
      <c r="AI150" s="2">
        <v>66.400000000000006</v>
      </c>
      <c r="AJ150" s="2">
        <v>63.6</v>
      </c>
      <c r="AK150" s="2">
        <v>66.7</v>
      </c>
      <c r="AL150" s="2">
        <v>68.099999999999994</v>
      </c>
      <c r="AM150" s="2">
        <v>66.900000000000006</v>
      </c>
      <c r="AN150" s="23">
        <f t="shared" ref="AN150:AN151" si="137">AVERAGE(AE150:AM150)</f>
        <v>67.288888888888891</v>
      </c>
      <c r="AO150" s="23">
        <f t="shared" ref="AO150:AO151" si="138">STDEV(AE150:AM150)</f>
        <v>1.6743987312199884</v>
      </c>
      <c r="AQ150" s="2">
        <v>66.7</v>
      </c>
      <c r="AR150" s="2">
        <v>67.900000000000006</v>
      </c>
      <c r="AS150" s="2">
        <v>65.599999999999994</v>
      </c>
      <c r="AT150" s="2">
        <v>67.3</v>
      </c>
      <c r="AU150" s="2">
        <v>66.8</v>
      </c>
      <c r="AV150" s="2">
        <v>67.099999999999994</v>
      </c>
      <c r="AW150" s="2">
        <v>69.099999999999994</v>
      </c>
      <c r="AX150" s="2">
        <v>67.400000000000006</v>
      </c>
      <c r="AY150" s="2">
        <v>66.400000000000006</v>
      </c>
      <c r="AZ150" s="23">
        <f t="shared" ref="AZ150:AZ151" si="139">AVERAGE(AQ150:AY150)</f>
        <v>67.144444444444446</v>
      </c>
      <c r="BA150" s="23">
        <f t="shared" ref="BA150:BA151" si="140">STDEV(AQ150:AY150)</f>
        <v>0.98375697089158021</v>
      </c>
      <c r="BC150" s="2">
        <v>80.2</v>
      </c>
      <c r="BD150" s="2">
        <v>78</v>
      </c>
      <c r="BE150" s="2">
        <v>79.2</v>
      </c>
      <c r="BF150" s="2">
        <v>77.8</v>
      </c>
      <c r="BG150" s="2">
        <v>74.8</v>
      </c>
      <c r="BH150" s="2">
        <v>77.8</v>
      </c>
      <c r="BI150" s="2">
        <v>79</v>
      </c>
      <c r="BJ150" s="2">
        <v>80.3</v>
      </c>
      <c r="BK150" s="2">
        <v>75.8</v>
      </c>
      <c r="BL150" s="23">
        <f t="shared" ref="BL150:BL151" si="141">AVERAGE(BC150:BK150)</f>
        <v>78.09999999999998</v>
      </c>
      <c r="BM150" s="23">
        <f t="shared" ref="BM150:BM151" si="142">STDEV(BC150:BK150)</f>
        <v>1.8587630295441118</v>
      </c>
    </row>
    <row r="151" spans="1:65" ht="16" x14ac:dyDescent="0.2">
      <c r="G151" s="2">
        <v>0.122</v>
      </c>
      <c r="H151" s="2">
        <v>7.6999999999999999E-2</v>
      </c>
      <c r="I151" s="2">
        <v>0.109</v>
      </c>
      <c r="J151" s="2">
        <v>0.17299999999999999</v>
      </c>
      <c r="K151" s="2">
        <v>0.10299999999999999</v>
      </c>
      <c r="L151" s="2">
        <v>0.125</v>
      </c>
      <c r="M151" s="2">
        <v>0.20300000000000001</v>
      </c>
      <c r="N151" s="2">
        <v>0.34499999999999997</v>
      </c>
      <c r="O151" s="2">
        <v>0.23899999999999999</v>
      </c>
      <c r="P151" s="23">
        <f t="shared" si="133"/>
        <v>0.16622222222222222</v>
      </c>
      <c r="Q151" s="23">
        <f t="shared" si="134"/>
        <v>8.481122829227529E-2</v>
      </c>
      <c r="S151" s="2">
        <v>0.121</v>
      </c>
      <c r="T151" s="2">
        <v>0.17100000000000001</v>
      </c>
      <c r="U151" s="2">
        <v>0.129</v>
      </c>
      <c r="V151" s="2">
        <v>0.113</v>
      </c>
      <c r="W151" s="2">
        <v>0.11600000000000001</v>
      </c>
      <c r="X151" s="2">
        <v>0.16500000000000001</v>
      </c>
      <c r="Y151" s="2">
        <v>0.123</v>
      </c>
      <c r="Z151" s="2">
        <v>0.123</v>
      </c>
      <c r="AA151" s="2">
        <v>0.14099999999999999</v>
      </c>
      <c r="AB151" s="23">
        <f t="shared" si="135"/>
        <v>0.13355555555555554</v>
      </c>
      <c r="AC151" s="23">
        <f t="shared" si="136"/>
        <v>2.1148942710636283E-2</v>
      </c>
      <c r="AE151" s="2">
        <v>0.11</v>
      </c>
      <c r="AF151" s="2">
        <v>0.11600000000000001</v>
      </c>
      <c r="AG151" s="2">
        <v>6.5000000000000002E-2</v>
      </c>
      <c r="AH151" s="2">
        <v>0.114</v>
      </c>
      <c r="AI151" s="2">
        <v>0.13400000000000001</v>
      </c>
      <c r="AJ151" s="2">
        <v>0.16</v>
      </c>
      <c r="AK151" s="2">
        <v>0.14699999999999999</v>
      </c>
      <c r="AL151" s="2">
        <v>0.157</v>
      </c>
      <c r="AM151" s="2">
        <v>0.13300000000000001</v>
      </c>
      <c r="AN151" s="23">
        <f t="shared" si="137"/>
        <v>0.12622222222222224</v>
      </c>
      <c r="AO151" s="23">
        <f t="shared" si="138"/>
        <v>2.935037383823999E-2</v>
      </c>
      <c r="AQ151" s="2">
        <v>0.127</v>
      </c>
      <c r="AR151" s="2">
        <v>9.5000000000000001E-2</v>
      </c>
      <c r="AS151" s="2">
        <v>0.13200000000000001</v>
      </c>
      <c r="AT151" s="2">
        <v>0.13200000000000001</v>
      </c>
      <c r="AU151" s="2">
        <v>0.16800000000000001</v>
      </c>
      <c r="AV151" s="2">
        <v>0.16</v>
      </c>
      <c r="AW151" s="2">
        <v>0.10199999999999999</v>
      </c>
      <c r="AX151" s="2">
        <v>0.13900000000000001</v>
      </c>
      <c r="AY151" s="2">
        <v>0.14599999999999999</v>
      </c>
      <c r="AZ151" s="23">
        <f t="shared" si="139"/>
        <v>0.13344444444444445</v>
      </c>
      <c r="BA151" s="23">
        <f t="shared" si="140"/>
        <v>2.3979736816274171E-2</v>
      </c>
      <c r="BC151" s="2">
        <v>0.109</v>
      </c>
      <c r="BD151" s="2">
        <v>0.10100000000000001</v>
      </c>
      <c r="BE151" s="2">
        <v>7.4999999999999997E-2</v>
      </c>
      <c r="BF151" s="2">
        <v>0.161</v>
      </c>
      <c r="BG151" s="2">
        <v>0.155</v>
      </c>
      <c r="BH151" s="2">
        <v>0.13200000000000001</v>
      </c>
      <c r="BI151" s="2">
        <v>0.122</v>
      </c>
      <c r="BJ151" s="2">
        <v>4.3999999999999997E-2</v>
      </c>
      <c r="BK151" s="2">
        <v>0.16300000000000001</v>
      </c>
      <c r="BL151" s="23">
        <f t="shared" si="141"/>
        <v>0.11800000000000001</v>
      </c>
      <c r="BM151" s="23">
        <f t="shared" si="142"/>
        <v>4.0543186850567133E-2</v>
      </c>
    </row>
    <row r="152" spans="1:65" ht="16" x14ac:dyDescent="0.2">
      <c r="P152" s="20"/>
      <c r="Q152" s="20"/>
      <c r="AB152" s="20"/>
      <c r="AC152" s="20"/>
      <c r="AN152" s="20"/>
      <c r="AO152" s="20"/>
      <c r="AZ152" s="20"/>
      <c r="BA152" s="20"/>
      <c r="BL152" s="23"/>
      <c r="BM152" s="23"/>
    </row>
    <row r="153" spans="1:65" ht="16" x14ac:dyDescent="0.2">
      <c r="A153" s="2">
        <v>49</v>
      </c>
      <c r="B153" s="2">
        <v>20</v>
      </c>
      <c r="C153" s="2">
        <v>10</v>
      </c>
      <c r="D153" s="2">
        <v>2</v>
      </c>
      <c r="E153" s="2" t="s">
        <v>64</v>
      </c>
      <c r="F153" s="2">
        <v>10</v>
      </c>
      <c r="G153" s="2">
        <v>54.9</v>
      </c>
      <c r="H153" s="2">
        <v>52.6</v>
      </c>
      <c r="I153" s="2">
        <v>53.8</v>
      </c>
      <c r="J153" s="2">
        <v>54.8</v>
      </c>
      <c r="K153" s="2">
        <v>54</v>
      </c>
      <c r="L153" s="2">
        <v>53</v>
      </c>
      <c r="M153" s="2">
        <v>58.2</v>
      </c>
      <c r="N153" s="2">
        <v>57.3</v>
      </c>
      <c r="O153" s="2">
        <v>56.5</v>
      </c>
      <c r="P153" s="23">
        <f t="shared" ref="P153:P154" si="143">AVERAGE(G153:O153)</f>
        <v>55.011111111111113</v>
      </c>
      <c r="Q153" s="23">
        <f t="shared" ref="Q153:Q154" si="144">STDEV(G153:O153)</f>
        <v>1.9374238336283343</v>
      </c>
      <c r="S153" s="2">
        <v>53.9</v>
      </c>
      <c r="T153" s="2">
        <v>55.5</v>
      </c>
      <c r="U153" s="2">
        <v>54.2</v>
      </c>
      <c r="V153" s="2">
        <v>57.3</v>
      </c>
      <c r="W153" s="2">
        <v>56.4</v>
      </c>
      <c r="X153" s="2">
        <v>56.2</v>
      </c>
      <c r="Y153" s="2">
        <v>57.6</v>
      </c>
      <c r="Z153" s="2">
        <v>59.2</v>
      </c>
      <c r="AA153" s="2">
        <v>56.4</v>
      </c>
      <c r="AB153" s="23">
        <f t="shared" ref="AB153:AB154" si="145">AVERAGE(S153:AA153)</f>
        <v>56.3</v>
      </c>
      <c r="AC153" s="23">
        <f t="shared" ref="AC153:AC154" si="146">STDEV(S153:AA153)</f>
        <v>1.6560495161679198</v>
      </c>
      <c r="AE153" s="2">
        <v>55.5</v>
      </c>
      <c r="AF153" s="2">
        <v>57.2</v>
      </c>
      <c r="AG153" s="2">
        <v>58.1</v>
      </c>
      <c r="AH153" s="2">
        <v>54.1</v>
      </c>
      <c r="AI153" s="2">
        <v>57.5</v>
      </c>
      <c r="AJ153" s="2">
        <v>55.8</v>
      </c>
      <c r="AK153" s="2">
        <v>60.4</v>
      </c>
      <c r="AL153" s="2">
        <v>60.6</v>
      </c>
      <c r="AM153" s="2">
        <v>60</v>
      </c>
      <c r="AN153" s="23">
        <f t="shared" ref="AN153:AN154" si="147">AVERAGE(AE153:AM153)</f>
        <v>57.688888888888897</v>
      </c>
      <c r="AO153" s="23">
        <f t="shared" ref="AO153:AO154" si="148">STDEV(AE153:AM153)</f>
        <v>2.3143273560823481</v>
      </c>
      <c r="AQ153" s="2">
        <v>55</v>
      </c>
      <c r="AR153" s="2">
        <v>54.9</v>
      </c>
      <c r="AS153" s="2">
        <v>56</v>
      </c>
      <c r="AT153" s="2">
        <v>59.7</v>
      </c>
      <c r="AU153" s="2">
        <v>58.7</v>
      </c>
      <c r="AV153" s="2">
        <v>57.6</v>
      </c>
      <c r="AW153" s="2">
        <v>63</v>
      </c>
      <c r="AX153" s="2">
        <v>58.7</v>
      </c>
      <c r="AY153" s="2">
        <v>61.3</v>
      </c>
      <c r="AZ153" s="23">
        <f t="shared" ref="AZ153:AZ154" si="149">AVERAGE(AQ153:AY153)</f>
        <v>58.322222222222223</v>
      </c>
      <c r="BA153" s="23">
        <f t="shared" ref="BA153:BA154" si="150">STDEV(AQ153:AY153)</f>
        <v>2.7747872791341042</v>
      </c>
      <c r="BC153" s="2">
        <v>63.4</v>
      </c>
      <c r="BD153" s="2">
        <v>60.7</v>
      </c>
      <c r="BE153" s="2">
        <v>62.7</v>
      </c>
      <c r="BF153" s="2">
        <v>63.5</v>
      </c>
      <c r="BG153" s="2">
        <v>61.3</v>
      </c>
      <c r="BH153" s="2">
        <v>63.1</v>
      </c>
      <c r="BI153" s="2">
        <v>69.8</v>
      </c>
      <c r="BJ153" s="2">
        <v>66.3</v>
      </c>
      <c r="BK153" s="2">
        <v>67.2</v>
      </c>
      <c r="BL153" s="23">
        <f t="shared" ref="BL153:BL154" si="151">AVERAGE(BC153:BK153)</f>
        <v>64.222222222222229</v>
      </c>
      <c r="BM153" s="23">
        <f t="shared" ref="BM153:BM154" si="152">STDEV(BC153:BK153)</f>
        <v>2.9583685443913912</v>
      </c>
    </row>
    <row r="154" spans="1:65" ht="16" x14ac:dyDescent="0.2">
      <c r="G154" s="2">
        <v>0.14699999999999999</v>
      </c>
      <c r="H154" s="2">
        <v>0.183</v>
      </c>
      <c r="I154" s="2">
        <v>0.13700000000000001</v>
      </c>
      <c r="J154" s="2">
        <v>0.153</v>
      </c>
      <c r="K154" s="2">
        <v>0.15</v>
      </c>
      <c r="L154" s="2">
        <v>0.188</v>
      </c>
      <c r="M154" s="2">
        <v>0.23200000000000001</v>
      </c>
      <c r="N154" s="2">
        <v>0.22500000000000001</v>
      </c>
      <c r="O154" s="2">
        <v>0.224</v>
      </c>
      <c r="P154" s="23">
        <f t="shared" si="143"/>
        <v>0.18211111111111111</v>
      </c>
      <c r="Q154" s="23">
        <f t="shared" si="144"/>
        <v>3.7524806609909533E-2</v>
      </c>
      <c r="S154" s="2">
        <v>0.20399999999999999</v>
      </c>
      <c r="T154" s="2">
        <v>0.193</v>
      </c>
      <c r="U154" s="2">
        <v>0.17799999999999999</v>
      </c>
      <c r="V154" s="2">
        <v>0.224</v>
      </c>
      <c r="W154" s="2">
        <v>0.221</v>
      </c>
      <c r="X154" s="2">
        <v>0.23300000000000001</v>
      </c>
      <c r="Y154" s="2">
        <v>0.22800000000000001</v>
      </c>
      <c r="Z154" s="2">
        <v>0.19600000000000001</v>
      </c>
      <c r="AA154" s="2">
        <v>0.24299999999999999</v>
      </c>
      <c r="AB154" s="23">
        <f t="shared" si="145"/>
        <v>0.21333333333333332</v>
      </c>
      <c r="AC154" s="23">
        <f t="shared" si="146"/>
        <v>2.1517434791350015E-2</v>
      </c>
      <c r="AE154" s="2">
        <v>0.17</v>
      </c>
      <c r="AF154" s="2">
        <v>9.8000000000000004E-2</v>
      </c>
      <c r="AG154" s="2">
        <v>7.1999999999999995E-2</v>
      </c>
      <c r="AH154" s="2">
        <v>0.19600000000000001</v>
      </c>
      <c r="AI154" s="2">
        <v>0.121</v>
      </c>
      <c r="AJ154" s="2">
        <v>0.19</v>
      </c>
      <c r="AK154" s="2">
        <v>0.20599999999999999</v>
      </c>
      <c r="AL154" s="2">
        <v>0.17899999999999999</v>
      </c>
      <c r="AM154" s="2">
        <v>0.17100000000000001</v>
      </c>
      <c r="AN154" s="23">
        <f t="shared" si="147"/>
        <v>0.15588888888888888</v>
      </c>
      <c r="AO154" s="23">
        <f t="shared" si="148"/>
        <v>4.7237285179306344E-2</v>
      </c>
      <c r="AQ154" s="2">
        <v>0.16900000000000001</v>
      </c>
      <c r="AR154" s="2">
        <v>0.184</v>
      </c>
      <c r="AS154" s="2">
        <v>0.127</v>
      </c>
      <c r="AT154" s="2">
        <v>0.21199999999999999</v>
      </c>
      <c r="AU154" s="2">
        <v>0.19600000000000001</v>
      </c>
      <c r="AV154" s="2">
        <v>0.20200000000000001</v>
      </c>
      <c r="AW154" s="2">
        <v>0.184</v>
      </c>
      <c r="AX154" s="2">
        <v>0.23899999999999999</v>
      </c>
      <c r="AY154" s="2">
        <v>0.21</v>
      </c>
      <c r="AZ154" s="23">
        <f t="shared" si="149"/>
        <v>0.19144444444444442</v>
      </c>
      <c r="BA154" s="23">
        <f t="shared" si="150"/>
        <v>3.1480593669398586E-2</v>
      </c>
      <c r="BC154" s="2">
        <v>0.11899999999999999</v>
      </c>
      <c r="BD154" s="2">
        <v>0.14899999999999999</v>
      </c>
      <c r="BE154" s="2">
        <v>9.8000000000000004E-2</v>
      </c>
      <c r="BF154" s="2">
        <v>0.18099999999999999</v>
      </c>
      <c r="BG154" s="2">
        <v>0.153</v>
      </c>
      <c r="BH154" s="2">
        <v>0.129</v>
      </c>
      <c r="BI154" s="2">
        <v>0.16</v>
      </c>
      <c r="BJ154" s="2">
        <v>0.19800000000000001</v>
      </c>
      <c r="BK154" s="2">
        <v>0.17499999999999999</v>
      </c>
      <c r="BL154" s="23">
        <f t="shared" si="151"/>
        <v>0.15133333333333335</v>
      </c>
      <c r="BM154" s="23">
        <f t="shared" si="152"/>
        <v>3.1800157232315558E-2</v>
      </c>
    </row>
    <row r="155" spans="1:65" ht="16" x14ac:dyDescent="0.2">
      <c r="P155" s="20"/>
      <c r="Q155" s="20"/>
      <c r="AB155" s="20"/>
      <c r="AC155" s="20"/>
      <c r="AN155" s="20"/>
      <c r="AO155" s="20"/>
      <c r="AZ155" s="20"/>
      <c r="BA155" s="20"/>
      <c r="BL155" s="23"/>
      <c r="BM155" s="23"/>
    </row>
    <row r="156" spans="1:65" ht="15.75" customHeight="1" x14ac:dyDescent="0.15">
      <c r="P156" s="20"/>
      <c r="Q156" s="20"/>
      <c r="AB156" s="20"/>
      <c r="AC156" s="20"/>
      <c r="AN156" s="20"/>
      <c r="AO156" s="20"/>
      <c r="AZ156" s="20"/>
      <c r="BA156" s="20"/>
      <c r="BL156" s="20"/>
      <c r="BM156" s="20"/>
    </row>
    <row r="157" spans="1:65" ht="15.75" customHeight="1" x14ac:dyDescent="0.15">
      <c r="P157" s="20"/>
      <c r="Q157" s="20"/>
      <c r="AB157" s="20"/>
      <c r="AC157" s="20"/>
      <c r="AN157" s="20"/>
      <c r="AO157" s="20"/>
      <c r="AZ157" s="20"/>
      <c r="BA157" s="20"/>
      <c r="BL157" s="20"/>
      <c r="BM157" s="20"/>
    </row>
    <row r="158" spans="1:65" ht="15.75" customHeight="1" x14ac:dyDescent="0.15">
      <c r="P158" s="20"/>
      <c r="Q158" s="20"/>
      <c r="AB158" s="20"/>
      <c r="AC158" s="20"/>
      <c r="AN158" s="20"/>
      <c r="AO158" s="20"/>
      <c r="AZ158" s="20"/>
      <c r="BA158" s="20"/>
      <c r="BL158" s="20"/>
      <c r="BM158" s="20"/>
    </row>
    <row r="159" spans="1:65" ht="15.75" customHeight="1" x14ac:dyDescent="0.15">
      <c r="P159" s="20"/>
      <c r="Q159" s="20"/>
      <c r="AB159" s="20"/>
      <c r="AC159" s="20"/>
      <c r="AN159" s="20"/>
      <c r="AO159" s="20"/>
      <c r="AZ159" s="20"/>
      <c r="BA159" s="20"/>
      <c r="BL159" s="20"/>
      <c r="BM159" s="20"/>
    </row>
    <row r="160" spans="1:65" ht="15.75" customHeight="1" x14ac:dyDescent="0.15">
      <c r="P160" s="20"/>
      <c r="Q160" s="20"/>
      <c r="AB160" s="20"/>
      <c r="AC160" s="20"/>
      <c r="AN160" s="20"/>
      <c r="AO160" s="20"/>
      <c r="AZ160" s="20"/>
      <c r="BA160" s="20"/>
      <c r="BL160" s="20"/>
      <c r="BM160" s="20"/>
    </row>
    <row r="161" spans="16:65" ht="15.75" customHeight="1" x14ac:dyDescent="0.15">
      <c r="P161" s="20"/>
      <c r="Q161" s="20"/>
      <c r="AB161" s="20"/>
      <c r="AC161" s="20"/>
      <c r="AN161" s="20"/>
      <c r="AO161" s="20"/>
      <c r="AZ161" s="20"/>
      <c r="BA161" s="20"/>
      <c r="BL161" s="20"/>
      <c r="BM161" s="20"/>
    </row>
    <row r="162" spans="16:65" ht="15.75" customHeight="1" x14ac:dyDescent="0.15">
      <c r="P162" s="20"/>
      <c r="Q162" s="20"/>
      <c r="AB162" s="20"/>
      <c r="AC162" s="20"/>
      <c r="AN162" s="20"/>
      <c r="AO162" s="20"/>
      <c r="AZ162" s="20"/>
      <c r="BA162" s="20"/>
      <c r="BL162" s="20"/>
      <c r="BM162" s="20"/>
    </row>
    <row r="163" spans="16:65" ht="15.75" customHeight="1" x14ac:dyDescent="0.15">
      <c r="P163" s="20"/>
      <c r="Q163" s="20"/>
      <c r="AB163" s="20"/>
      <c r="AC163" s="20"/>
      <c r="AN163" s="20"/>
      <c r="AO163" s="20"/>
      <c r="AZ163" s="20"/>
      <c r="BA163" s="20"/>
      <c r="BL163" s="20"/>
      <c r="BM163" s="20"/>
    </row>
    <row r="164" spans="16:65" ht="15.75" customHeight="1" x14ac:dyDescent="0.15">
      <c r="P164" s="20"/>
      <c r="Q164" s="20"/>
      <c r="AB164" s="20"/>
      <c r="AC164" s="20"/>
      <c r="AN164" s="20"/>
      <c r="AO164" s="20"/>
      <c r="AZ164" s="20"/>
      <c r="BA164" s="20"/>
      <c r="BL164" s="20"/>
      <c r="BM164" s="20"/>
    </row>
    <row r="165" spans="16:65" ht="15.75" customHeight="1" x14ac:dyDescent="0.15">
      <c r="P165" s="20"/>
      <c r="Q165" s="20"/>
      <c r="AB165" s="20"/>
      <c r="AC165" s="20"/>
      <c r="AN165" s="20"/>
      <c r="AO165" s="20"/>
      <c r="AZ165" s="20"/>
      <c r="BA165" s="20"/>
      <c r="BL165" s="20"/>
      <c r="BM165" s="20"/>
    </row>
    <row r="166" spans="16:65" ht="15.75" customHeight="1" x14ac:dyDescent="0.15">
      <c r="P166" s="20"/>
      <c r="Q166" s="20"/>
      <c r="AB166" s="20"/>
      <c r="AC166" s="20"/>
      <c r="AN166" s="20"/>
      <c r="AO166" s="20"/>
      <c r="AZ166" s="20"/>
      <c r="BA166" s="20"/>
      <c r="BL166" s="20"/>
      <c r="BM166" s="20"/>
    </row>
    <row r="167" spans="16:65" ht="15.75" customHeight="1" x14ac:dyDescent="0.15">
      <c r="P167" s="20"/>
      <c r="Q167" s="20"/>
      <c r="AB167" s="20"/>
      <c r="AC167" s="20"/>
      <c r="AN167" s="20"/>
      <c r="AO167" s="20"/>
      <c r="AZ167" s="20"/>
      <c r="BA167" s="20"/>
      <c r="BL167" s="20"/>
      <c r="BM167" s="20"/>
    </row>
    <row r="168" spans="16:65" ht="15.75" customHeight="1" x14ac:dyDescent="0.15">
      <c r="P168" s="20"/>
      <c r="Q168" s="20"/>
      <c r="AB168" s="20"/>
      <c r="AC168" s="20"/>
      <c r="AN168" s="20"/>
      <c r="AO168" s="20"/>
      <c r="AZ168" s="20"/>
      <c r="BA168" s="20"/>
      <c r="BL168" s="20"/>
      <c r="BM168" s="20"/>
    </row>
    <row r="169" spans="16:65" ht="15.75" customHeight="1" x14ac:dyDescent="0.15">
      <c r="P169" s="20"/>
      <c r="Q169" s="20"/>
      <c r="AB169" s="20"/>
      <c r="AC169" s="20"/>
      <c r="AN169" s="20"/>
      <c r="AO169" s="20"/>
      <c r="AZ169" s="20"/>
      <c r="BA169" s="20"/>
      <c r="BL169" s="20"/>
      <c r="BM169" s="20"/>
    </row>
    <row r="170" spans="16:65" ht="15.75" customHeight="1" x14ac:dyDescent="0.15">
      <c r="P170" s="20"/>
      <c r="Q170" s="20"/>
      <c r="AB170" s="20"/>
      <c r="AC170" s="20"/>
      <c r="AN170" s="20"/>
      <c r="AO170" s="20"/>
      <c r="AZ170" s="20"/>
      <c r="BA170" s="20"/>
      <c r="BL170" s="20"/>
      <c r="BM170" s="20"/>
    </row>
    <row r="171" spans="16:65" ht="15.75" customHeight="1" x14ac:dyDescent="0.15">
      <c r="P171" s="20"/>
      <c r="Q171" s="20"/>
      <c r="AB171" s="20"/>
      <c r="AC171" s="20"/>
      <c r="AN171" s="20"/>
      <c r="AO171" s="20"/>
      <c r="AZ171" s="20"/>
      <c r="BA171" s="20"/>
      <c r="BL171" s="20"/>
      <c r="BM171" s="20"/>
    </row>
    <row r="172" spans="16:65" ht="15.75" customHeight="1" x14ac:dyDescent="0.15">
      <c r="P172" s="20"/>
      <c r="Q172" s="20"/>
      <c r="AB172" s="20"/>
      <c r="AC172" s="20"/>
      <c r="AN172" s="20"/>
      <c r="AO172" s="20"/>
      <c r="AZ172" s="20"/>
      <c r="BA172" s="20"/>
      <c r="BL172" s="20"/>
      <c r="BM172" s="20"/>
    </row>
    <row r="173" spans="16:65" ht="15.75" customHeight="1" x14ac:dyDescent="0.15">
      <c r="P173" s="20"/>
      <c r="Q173" s="20"/>
      <c r="AB173" s="20"/>
      <c r="AC173" s="20"/>
      <c r="AN173" s="20"/>
      <c r="AO173" s="20"/>
      <c r="AZ173" s="20"/>
      <c r="BA173" s="20"/>
      <c r="BL173" s="20"/>
      <c r="BM173" s="20"/>
    </row>
    <row r="174" spans="16:65" ht="15.75" customHeight="1" x14ac:dyDescent="0.15">
      <c r="P174" s="20"/>
      <c r="Q174" s="20"/>
      <c r="AB174" s="20"/>
      <c r="AC174" s="20"/>
      <c r="AN174" s="20"/>
      <c r="AO174" s="20"/>
      <c r="AZ174" s="20"/>
      <c r="BA174" s="20"/>
      <c r="BL174" s="20"/>
      <c r="BM174" s="20"/>
    </row>
    <row r="175" spans="16:65" ht="15.75" customHeight="1" x14ac:dyDescent="0.15">
      <c r="P175" s="20"/>
      <c r="Q175" s="20"/>
      <c r="AB175" s="20"/>
      <c r="AC175" s="20"/>
      <c r="AN175" s="20"/>
      <c r="AO175" s="20"/>
      <c r="AZ175" s="20"/>
      <c r="BA175" s="20"/>
      <c r="BL175" s="20"/>
      <c r="BM175" s="20"/>
    </row>
    <row r="176" spans="16:65" ht="15.75" customHeight="1" x14ac:dyDescent="0.15">
      <c r="P176" s="20"/>
      <c r="Q176" s="20"/>
      <c r="AB176" s="20"/>
      <c r="AC176" s="20"/>
      <c r="AN176" s="20"/>
      <c r="AO176" s="20"/>
      <c r="AZ176" s="20"/>
      <c r="BA176" s="20"/>
      <c r="BL176" s="20"/>
      <c r="BM176" s="20"/>
    </row>
    <row r="177" spans="16:65" ht="15.75" customHeight="1" x14ac:dyDescent="0.15">
      <c r="P177" s="20"/>
      <c r="Q177" s="20"/>
      <c r="AB177" s="20"/>
      <c r="AC177" s="20"/>
      <c r="AN177" s="20"/>
      <c r="AO177" s="20"/>
      <c r="AZ177" s="20"/>
      <c r="BA177" s="20"/>
      <c r="BL177" s="20"/>
      <c r="BM177" s="20"/>
    </row>
    <row r="178" spans="16:65" ht="15.75" customHeight="1" x14ac:dyDescent="0.15">
      <c r="P178" s="20"/>
      <c r="Q178" s="20"/>
      <c r="AB178" s="20"/>
      <c r="AC178" s="20"/>
      <c r="AN178" s="20"/>
      <c r="AO178" s="20"/>
      <c r="AZ178" s="20"/>
      <c r="BA178" s="20"/>
      <c r="BL178" s="20"/>
      <c r="BM178" s="20"/>
    </row>
    <row r="179" spans="16:65" ht="15.75" customHeight="1" x14ac:dyDescent="0.15">
      <c r="P179" s="20"/>
      <c r="Q179" s="20"/>
      <c r="AB179" s="20"/>
      <c r="AC179" s="20"/>
      <c r="AN179" s="20"/>
      <c r="AO179" s="20"/>
      <c r="AZ179" s="20"/>
      <c r="BA179" s="20"/>
      <c r="BL179" s="20"/>
      <c r="BM179" s="20"/>
    </row>
    <row r="180" spans="16:65" ht="15.75" customHeight="1" x14ac:dyDescent="0.15">
      <c r="P180" s="20"/>
      <c r="Q180" s="20"/>
      <c r="AB180" s="20"/>
      <c r="AC180" s="20"/>
      <c r="AN180" s="20"/>
      <c r="AO180" s="20"/>
      <c r="AZ180" s="20"/>
      <c r="BA180" s="20"/>
      <c r="BL180" s="20"/>
      <c r="BM180" s="20"/>
    </row>
    <row r="181" spans="16:65" ht="15.75" customHeight="1" x14ac:dyDescent="0.15">
      <c r="P181" s="20"/>
      <c r="Q181" s="20"/>
      <c r="AB181" s="20"/>
      <c r="AC181" s="20"/>
      <c r="AN181" s="20"/>
      <c r="AO181" s="20"/>
      <c r="AZ181" s="20"/>
      <c r="BA181" s="20"/>
      <c r="BL181" s="20"/>
      <c r="BM181" s="20"/>
    </row>
    <row r="182" spans="16:65" ht="15.75" customHeight="1" x14ac:dyDescent="0.15">
      <c r="P182" s="20"/>
      <c r="Q182" s="20"/>
      <c r="AB182" s="20"/>
      <c r="AC182" s="20"/>
      <c r="AN182" s="20"/>
      <c r="AO182" s="20"/>
      <c r="AZ182" s="20"/>
      <c r="BA182" s="20"/>
      <c r="BL182" s="20"/>
      <c r="BM182" s="20"/>
    </row>
    <row r="183" spans="16:65" ht="15.75" customHeight="1" x14ac:dyDescent="0.15">
      <c r="P183" s="20"/>
      <c r="Q183" s="20"/>
      <c r="AB183" s="20"/>
      <c r="AC183" s="20"/>
      <c r="AN183" s="20"/>
      <c r="AO183" s="20"/>
      <c r="AZ183" s="20"/>
      <c r="BA183" s="20"/>
      <c r="BL183" s="20"/>
      <c r="BM183" s="20"/>
    </row>
    <row r="184" spans="16:65" ht="15.75" customHeight="1" x14ac:dyDescent="0.15">
      <c r="P184" s="20"/>
      <c r="Q184" s="20"/>
      <c r="AB184" s="20"/>
      <c r="AC184" s="20"/>
      <c r="AN184" s="20"/>
      <c r="AO184" s="20"/>
      <c r="AZ184" s="20"/>
      <c r="BA184" s="20"/>
      <c r="BL184" s="20"/>
      <c r="BM184" s="20"/>
    </row>
    <row r="185" spans="16:65" ht="15.75" customHeight="1" x14ac:dyDescent="0.15">
      <c r="P185" s="20"/>
      <c r="Q185" s="20"/>
      <c r="AB185" s="20"/>
      <c r="AC185" s="20"/>
      <c r="AN185" s="20"/>
      <c r="AO185" s="20"/>
      <c r="AZ185" s="20"/>
      <c r="BA185" s="20"/>
      <c r="BL185" s="20"/>
      <c r="BM185" s="20"/>
    </row>
    <row r="186" spans="16:65" ht="15.75" customHeight="1" x14ac:dyDescent="0.15">
      <c r="P186" s="20"/>
      <c r="Q186" s="20"/>
      <c r="AB186" s="20"/>
      <c r="AC186" s="20"/>
      <c r="AN186" s="20"/>
      <c r="AO186" s="20"/>
      <c r="AZ186" s="20"/>
      <c r="BA186" s="20"/>
      <c r="BL186" s="20"/>
      <c r="BM186" s="20"/>
    </row>
    <row r="187" spans="16:65" ht="15.75" customHeight="1" x14ac:dyDescent="0.15">
      <c r="P187" s="20"/>
      <c r="Q187" s="20"/>
      <c r="AB187" s="20"/>
      <c r="AC187" s="20"/>
      <c r="AN187" s="20"/>
      <c r="AO187" s="20"/>
      <c r="AZ187" s="20"/>
      <c r="BA187" s="20"/>
      <c r="BL187" s="20"/>
      <c r="BM187" s="20"/>
    </row>
    <row r="188" spans="16:65" ht="15.75" customHeight="1" x14ac:dyDescent="0.15">
      <c r="P188" s="20"/>
      <c r="Q188" s="20"/>
      <c r="AB188" s="20"/>
      <c r="AC188" s="20"/>
      <c r="AN188" s="20"/>
      <c r="AO188" s="20"/>
      <c r="AZ188" s="20"/>
      <c r="BA188" s="20"/>
      <c r="BL188" s="20"/>
      <c r="BM188" s="20"/>
    </row>
    <row r="189" spans="16:65" ht="15.75" customHeight="1" x14ac:dyDescent="0.15">
      <c r="P189" s="20"/>
      <c r="Q189" s="20"/>
      <c r="AB189" s="20"/>
      <c r="AC189" s="20"/>
      <c r="AN189" s="20"/>
      <c r="AO189" s="20"/>
      <c r="AZ189" s="20"/>
      <c r="BA189" s="20"/>
      <c r="BL189" s="20"/>
      <c r="BM189" s="20"/>
    </row>
    <row r="190" spans="16:65" ht="15.75" customHeight="1" x14ac:dyDescent="0.15">
      <c r="P190" s="20"/>
      <c r="Q190" s="20"/>
      <c r="AB190" s="20"/>
      <c r="AC190" s="20"/>
      <c r="AN190" s="20"/>
      <c r="AO190" s="20"/>
      <c r="AZ190" s="20"/>
      <c r="BA190" s="20"/>
      <c r="BL190" s="20"/>
      <c r="BM190" s="20"/>
    </row>
    <row r="191" spans="16:65" ht="15.75" customHeight="1" x14ac:dyDescent="0.15">
      <c r="P191" s="20"/>
      <c r="Q191" s="20"/>
      <c r="AB191" s="20"/>
      <c r="AC191" s="20"/>
      <c r="AN191" s="20"/>
      <c r="AO191" s="20"/>
      <c r="AZ191" s="20"/>
      <c r="BA191" s="20"/>
      <c r="BL191" s="20"/>
      <c r="BM191" s="20"/>
    </row>
    <row r="192" spans="16:65" ht="15.75" customHeight="1" x14ac:dyDescent="0.15">
      <c r="P192" s="20"/>
      <c r="Q192" s="20"/>
      <c r="AB192" s="20"/>
      <c r="AC192" s="20"/>
      <c r="AN192" s="20"/>
      <c r="AO192" s="20"/>
      <c r="AZ192" s="20"/>
      <c r="BA192" s="20"/>
      <c r="BL192" s="20"/>
      <c r="BM192" s="20"/>
    </row>
    <row r="193" spans="16:65" ht="15.75" customHeight="1" x14ac:dyDescent="0.15">
      <c r="P193" s="20"/>
      <c r="Q193" s="20"/>
      <c r="AB193" s="20"/>
      <c r="AC193" s="20"/>
      <c r="AN193" s="20"/>
      <c r="AO193" s="20"/>
      <c r="AZ193" s="20"/>
      <c r="BA193" s="20"/>
      <c r="BL193" s="20"/>
      <c r="BM193" s="20"/>
    </row>
    <row r="194" spans="16:65" ht="15.75" customHeight="1" x14ac:dyDescent="0.15">
      <c r="P194" s="20"/>
      <c r="Q194" s="20"/>
      <c r="AB194" s="20"/>
      <c r="AC194" s="20"/>
      <c r="AN194" s="20"/>
      <c r="AO194" s="20"/>
      <c r="AZ194" s="20"/>
      <c r="BA194" s="20"/>
      <c r="BL194" s="20"/>
      <c r="BM194" s="20"/>
    </row>
    <row r="195" spans="16:65" ht="15.75" customHeight="1" x14ac:dyDescent="0.15">
      <c r="P195" s="20"/>
      <c r="Q195" s="20"/>
      <c r="AB195" s="20"/>
      <c r="AC195" s="20"/>
      <c r="AN195" s="20"/>
      <c r="AO195" s="20"/>
      <c r="AZ195" s="20"/>
      <c r="BA195" s="20"/>
      <c r="BL195" s="20"/>
      <c r="BM195" s="20"/>
    </row>
    <row r="196" spans="16:65" ht="15.75" customHeight="1" x14ac:dyDescent="0.15">
      <c r="P196" s="20"/>
      <c r="Q196" s="20"/>
      <c r="AB196" s="20"/>
      <c r="AC196" s="20"/>
      <c r="AN196" s="20"/>
      <c r="AO196" s="20"/>
      <c r="AZ196" s="20"/>
      <c r="BA196" s="20"/>
      <c r="BL196" s="20"/>
      <c r="BM196" s="20"/>
    </row>
    <row r="197" spans="16:65" ht="15.75" customHeight="1" x14ac:dyDescent="0.15">
      <c r="P197" s="20"/>
      <c r="Q197" s="20"/>
      <c r="AB197" s="20"/>
      <c r="AC197" s="20"/>
      <c r="AN197" s="20"/>
      <c r="AO197" s="20"/>
      <c r="AZ197" s="20"/>
      <c r="BA197" s="20"/>
      <c r="BL197" s="20"/>
      <c r="BM197" s="20"/>
    </row>
    <row r="198" spans="16:65" ht="15.75" customHeight="1" x14ac:dyDescent="0.15">
      <c r="P198" s="20"/>
      <c r="Q198" s="20"/>
      <c r="AB198" s="20"/>
      <c r="AC198" s="20"/>
      <c r="AN198" s="20"/>
      <c r="AO198" s="20"/>
      <c r="AZ198" s="20"/>
      <c r="BA198" s="20"/>
      <c r="BL198" s="20"/>
      <c r="BM198" s="20"/>
    </row>
    <row r="199" spans="16:65" ht="15.75" customHeight="1" x14ac:dyDescent="0.15">
      <c r="P199" s="20"/>
      <c r="Q199" s="20"/>
      <c r="AB199" s="20"/>
      <c r="AC199" s="20"/>
      <c r="AN199" s="20"/>
      <c r="AO199" s="20"/>
      <c r="AZ199" s="20"/>
      <c r="BA199" s="20"/>
      <c r="BL199" s="20"/>
      <c r="BM199" s="20"/>
    </row>
    <row r="200" spans="16:65" ht="15.75" customHeight="1" x14ac:dyDescent="0.15">
      <c r="P200" s="20"/>
      <c r="Q200" s="20"/>
      <c r="AB200" s="20"/>
      <c r="AC200" s="20"/>
      <c r="AN200" s="20"/>
      <c r="AO200" s="20"/>
      <c r="AZ200" s="20"/>
      <c r="BA200" s="20"/>
      <c r="BL200" s="20"/>
      <c r="BM200" s="20"/>
    </row>
    <row r="201" spans="16:65" ht="15.75" customHeight="1" x14ac:dyDescent="0.15">
      <c r="P201" s="20"/>
      <c r="Q201" s="20"/>
      <c r="AB201" s="20"/>
      <c r="AC201" s="20"/>
      <c r="AN201" s="20"/>
      <c r="AO201" s="20"/>
      <c r="AZ201" s="20"/>
      <c r="BA201" s="20"/>
      <c r="BL201" s="20"/>
      <c r="BM201" s="20"/>
    </row>
    <row r="202" spans="16:65" ht="15.75" customHeight="1" x14ac:dyDescent="0.15">
      <c r="P202" s="20"/>
      <c r="Q202" s="20"/>
      <c r="AB202" s="20"/>
      <c r="AC202" s="20"/>
      <c r="AN202" s="20"/>
      <c r="AO202" s="20"/>
      <c r="AZ202" s="20"/>
      <c r="BA202" s="20"/>
      <c r="BL202" s="20"/>
      <c r="BM202" s="20"/>
    </row>
    <row r="203" spans="16:65" ht="15.75" customHeight="1" x14ac:dyDescent="0.15">
      <c r="P203" s="20"/>
      <c r="Q203" s="20"/>
      <c r="AB203" s="20"/>
      <c r="AC203" s="20"/>
      <c r="AN203" s="20"/>
      <c r="AO203" s="20"/>
      <c r="AZ203" s="20"/>
      <c r="BA203" s="20"/>
      <c r="BL203" s="20"/>
      <c r="BM203" s="20"/>
    </row>
    <row r="204" spans="16:65" ht="15.75" customHeight="1" x14ac:dyDescent="0.15">
      <c r="P204" s="20"/>
      <c r="Q204" s="20"/>
      <c r="AB204" s="20"/>
      <c r="AC204" s="20"/>
      <c r="AN204" s="20"/>
      <c r="AO204" s="20"/>
      <c r="AZ204" s="20"/>
      <c r="BA204" s="20"/>
      <c r="BL204" s="20"/>
      <c r="BM204" s="20"/>
    </row>
    <row r="205" spans="16:65" ht="15.75" customHeight="1" x14ac:dyDescent="0.15">
      <c r="P205" s="20"/>
      <c r="Q205" s="20"/>
      <c r="AB205" s="20"/>
      <c r="AC205" s="20"/>
      <c r="AN205" s="20"/>
      <c r="AO205" s="20"/>
      <c r="AZ205" s="20"/>
      <c r="BA205" s="20"/>
      <c r="BL205" s="20"/>
      <c r="BM205" s="20"/>
    </row>
    <row r="206" spans="16:65" ht="15.75" customHeight="1" x14ac:dyDescent="0.15">
      <c r="P206" s="20"/>
      <c r="Q206" s="20"/>
      <c r="AB206" s="20"/>
      <c r="AC206" s="20"/>
      <c r="AN206" s="20"/>
      <c r="AO206" s="20"/>
      <c r="AZ206" s="20"/>
      <c r="BA206" s="20"/>
      <c r="BL206" s="20"/>
      <c r="BM206" s="20"/>
    </row>
    <row r="207" spans="16:65" ht="15.75" customHeight="1" x14ac:dyDescent="0.15">
      <c r="P207" s="20"/>
      <c r="Q207" s="20"/>
      <c r="AB207" s="20"/>
      <c r="AC207" s="20"/>
      <c r="AN207" s="20"/>
      <c r="AO207" s="20"/>
      <c r="AZ207" s="20"/>
      <c r="BA207" s="20"/>
      <c r="BL207" s="20"/>
      <c r="BM207" s="20"/>
    </row>
    <row r="208" spans="16:65" ht="15.75" customHeight="1" x14ac:dyDescent="0.15">
      <c r="P208" s="20"/>
      <c r="Q208" s="20"/>
      <c r="AB208" s="20"/>
      <c r="AC208" s="20"/>
      <c r="AN208" s="20"/>
      <c r="AO208" s="20"/>
      <c r="AZ208" s="20"/>
      <c r="BA208" s="20"/>
      <c r="BL208" s="20"/>
      <c r="BM208" s="20"/>
    </row>
    <row r="209" spans="16:65" ht="15.75" customHeight="1" x14ac:dyDescent="0.15">
      <c r="P209" s="20"/>
      <c r="Q209" s="20"/>
      <c r="AB209" s="20"/>
      <c r="AC209" s="20"/>
      <c r="AN209" s="20"/>
      <c r="AO209" s="20"/>
      <c r="AZ209" s="20"/>
      <c r="BA209" s="20"/>
      <c r="BL209" s="20"/>
      <c r="BM209" s="20"/>
    </row>
    <row r="210" spans="16:65" ht="15.75" customHeight="1" x14ac:dyDescent="0.15">
      <c r="P210" s="20"/>
      <c r="Q210" s="20"/>
      <c r="AB210" s="20"/>
      <c r="AC210" s="20"/>
      <c r="AN210" s="20"/>
      <c r="AO210" s="20"/>
      <c r="AZ210" s="20"/>
      <c r="BA210" s="20"/>
      <c r="BL210" s="20"/>
      <c r="BM210" s="20"/>
    </row>
    <row r="211" spans="16:65" ht="15.75" customHeight="1" x14ac:dyDescent="0.15">
      <c r="P211" s="20"/>
      <c r="Q211" s="20"/>
      <c r="AB211" s="20"/>
      <c r="AC211" s="20"/>
      <c r="AN211" s="20"/>
      <c r="AO211" s="20"/>
      <c r="AZ211" s="20"/>
      <c r="BA211" s="20"/>
      <c r="BL211" s="20"/>
      <c r="BM211" s="20"/>
    </row>
    <row r="212" spans="16:65" ht="15.75" customHeight="1" x14ac:dyDescent="0.15">
      <c r="P212" s="20"/>
      <c r="Q212" s="20"/>
      <c r="AB212" s="20"/>
      <c r="AC212" s="20"/>
      <c r="AN212" s="20"/>
      <c r="AO212" s="20"/>
      <c r="AZ212" s="20"/>
      <c r="BA212" s="20"/>
      <c r="BL212" s="20"/>
      <c r="BM212" s="20"/>
    </row>
    <row r="213" spans="16:65" ht="15.75" customHeight="1" x14ac:dyDescent="0.15">
      <c r="P213" s="20"/>
      <c r="Q213" s="20"/>
      <c r="AB213" s="20"/>
      <c r="AC213" s="20"/>
      <c r="AN213" s="20"/>
      <c r="AO213" s="20"/>
      <c r="AZ213" s="20"/>
      <c r="BA213" s="20"/>
      <c r="BL213" s="20"/>
      <c r="BM213" s="20"/>
    </row>
    <row r="214" spans="16:65" ht="15.75" customHeight="1" x14ac:dyDescent="0.15">
      <c r="P214" s="20"/>
      <c r="Q214" s="20"/>
      <c r="AB214" s="20"/>
      <c r="AC214" s="20"/>
      <c r="AN214" s="20"/>
      <c r="AO214" s="20"/>
      <c r="AZ214" s="20"/>
      <c r="BA214" s="20"/>
      <c r="BL214" s="20"/>
      <c r="BM214" s="20"/>
    </row>
    <row r="215" spans="16:65" ht="15.75" customHeight="1" x14ac:dyDescent="0.15">
      <c r="P215" s="20"/>
      <c r="Q215" s="20"/>
      <c r="AB215" s="20"/>
      <c r="AC215" s="20"/>
      <c r="AN215" s="20"/>
      <c r="AO215" s="20"/>
      <c r="AZ215" s="20"/>
      <c r="BA215" s="20"/>
      <c r="BL215" s="20"/>
      <c r="BM215" s="20"/>
    </row>
    <row r="216" spans="16:65" ht="15.75" customHeight="1" x14ac:dyDescent="0.15">
      <c r="P216" s="20"/>
      <c r="Q216" s="20"/>
      <c r="AB216" s="20"/>
      <c r="AC216" s="20"/>
      <c r="AN216" s="20"/>
      <c r="AO216" s="20"/>
      <c r="AZ216" s="20"/>
      <c r="BA216" s="20"/>
      <c r="BL216" s="20"/>
      <c r="BM216" s="20"/>
    </row>
    <row r="217" spans="16:65" ht="15.75" customHeight="1" x14ac:dyDescent="0.15">
      <c r="P217" s="20"/>
      <c r="Q217" s="20"/>
      <c r="AB217" s="20"/>
      <c r="AC217" s="20"/>
      <c r="AN217" s="20"/>
      <c r="AO217" s="20"/>
      <c r="AZ217" s="20"/>
      <c r="BA217" s="20"/>
      <c r="BL217" s="20"/>
      <c r="BM217" s="20"/>
    </row>
    <row r="218" spans="16:65" ht="15.75" customHeight="1" x14ac:dyDescent="0.15">
      <c r="P218" s="20"/>
      <c r="Q218" s="20"/>
      <c r="AB218" s="20"/>
      <c r="AC218" s="20"/>
      <c r="AN218" s="20"/>
      <c r="AO218" s="20"/>
      <c r="AZ218" s="20"/>
      <c r="BA218" s="20"/>
      <c r="BL218" s="20"/>
      <c r="BM218" s="20"/>
    </row>
    <row r="219" spans="16:65" ht="15.75" customHeight="1" x14ac:dyDescent="0.15">
      <c r="P219" s="20"/>
      <c r="Q219" s="20"/>
      <c r="AB219" s="20"/>
      <c r="AC219" s="20"/>
      <c r="AN219" s="20"/>
      <c r="AO219" s="20"/>
      <c r="AZ219" s="20"/>
      <c r="BA219" s="20"/>
      <c r="BL219" s="20"/>
      <c r="BM219" s="20"/>
    </row>
    <row r="220" spans="16:65" ht="15.75" customHeight="1" x14ac:dyDescent="0.15">
      <c r="P220" s="20"/>
      <c r="Q220" s="20"/>
      <c r="AB220" s="20"/>
      <c r="AC220" s="20"/>
      <c r="AN220" s="20"/>
      <c r="AO220" s="20"/>
      <c r="AZ220" s="20"/>
      <c r="BA220" s="20"/>
      <c r="BL220" s="20"/>
      <c r="BM220" s="20"/>
    </row>
    <row r="221" spans="16:65" ht="15.75" customHeight="1" x14ac:dyDescent="0.15">
      <c r="P221" s="20"/>
      <c r="Q221" s="20"/>
      <c r="AB221" s="20"/>
      <c r="AC221" s="20"/>
      <c r="AN221" s="20"/>
      <c r="AO221" s="20"/>
      <c r="AZ221" s="20"/>
      <c r="BA221" s="20"/>
      <c r="BL221" s="20"/>
      <c r="BM221" s="20"/>
    </row>
    <row r="222" spans="16:65" ht="15.75" customHeight="1" x14ac:dyDescent="0.15">
      <c r="P222" s="20"/>
      <c r="Q222" s="20"/>
      <c r="AB222" s="20"/>
      <c r="AC222" s="20"/>
      <c r="AN222" s="20"/>
      <c r="AO222" s="20"/>
      <c r="AZ222" s="20"/>
      <c r="BA222" s="20"/>
      <c r="BL222" s="20"/>
      <c r="BM222" s="20"/>
    </row>
    <row r="223" spans="16:65" ht="15.75" customHeight="1" x14ac:dyDescent="0.15">
      <c r="P223" s="20"/>
      <c r="Q223" s="20"/>
      <c r="AB223" s="20"/>
      <c r="AC223" s="20"/>
      <c r="AN223" s="20"/>
      <c r="AO223" s="20"/>
      <c r="AZ223" s="20"/>
      <c r="BA223" s="20"/>
      <c r="BL223" s="20"/>
      <c r="BM223" s="20"/>
    </row>
    <row r="224" spans="16:65" ht="15.75" customHeight="1" x14ac:dyDescent="0.15">
      <c r="P224" s="20"/>
      <c r="Q224" s="20"/>
      <c r="AB224" s="20"/>
      <c r="AC224" s="20"/>
      <c r="AN224" s="20"/>
      <c r="AO224" s="20"/>
      <c r="AZ224" s="20"/>
      <c r="BA224" s="20"/>
      <c r="BL224" s="20"/>
      <c r="BM224" s="20"/>
    </row>
    <row r="225" spans="16:65" ht="15.75" customHeight="1" x14ac:dyDescent="0.15">
      <c r="P225" s="20"/>
      <c r="Q225" s="20"/>
      <c r="AB225" s="20"/>
      <c r="AC225" s="20"/>
      <c r="AN225" s="20"/>
      <c r="AO225" s="20"/>
      <c r="AZ225" s="20"/>
      <c r="BA225" s="20"/>
      <c r="BL225" s="20"/>
      <c r="BM225" s="20"/>
    </row>
    <row r="226" spans="16:65" ht="15.75" customHeight="1" x14ac:dyDescent="0.15">
      <c r="P226" s="20"/>
      <c r="Q226" s="20"/>
      <c r="AB226" s="20"/>
      <c r="AC226" s="20"/>
      <c r="AN226" s="20"/>
      <c r="AO226" s="20"/>
      <c r="AZ226" s="20"/>
      <c r="BA226" s="20"/>
      <c r="BL226" s="20"/>
      <c r="BM226" s="20"/>
    </row>
    <row r="227" spans="16:65" ht="15.75" customHeight="1" x14ac:dyDescent="0.15">
      <c r="P227" s="20"/>
      <c r="Q227" s="20"/>
      <c r="AB227" s="20"/>
      <c r="AC227" s="20"/>
      <c r="AN227" s="20"/>
      <c r="AO227" s="20"/>
      <c r="AZ227" s="20"/>
      <c r="BA227" s="20"/>
      <c r="BL227" s="20"/>
      <c r="BM227" s="20"/>
    </row>
    <row r="228" spans="16:65" ht="15.75" customHeight="1" x14ac:dyDescent="0.15">
      <c r="P228" s="20"/>
      <c r="Q228" s="20"/>
      <c r="AB228" s="20"/>
      <c r="AC228" s="20"/>
      <c r="AN228" s="20"/>
      <c r="AO228" s="20"/>
      <c r="AZ228" s="20"/>
      <c r="BA228" s="20"/>
      <c r="BL228" s="20"/>
      <c r="BM228" s="20"/>
    </row>
    <row r="229" spans="16:65" ht="15.75" customHeight="1" x14ac:dyDescent="0.15">
      <c r="P229" s="20"/>
      <c r="Q229" s="20"/>
      <c r="AB229" s="20"/>
      <c r="AC229" s="20"/>
      <c r="AN229" s="20"/>
      <c r="AO229" s="20"/>
      <c r="AZ229" s="20"/>
      <c r="BA229" s="20"/>
      <c r="BL229" s="20"/>
      <c r="BM229" s="20"/>
    </row>
    <row r="230" spans="16:65" ht="15.75" customHeight="1" x14ac:dyDescent="0.15">
      <c r="P230" s="20"/>
      <c r="Q230" s="20"/>
      <c r="AB230" s="20"/>
      <c r="AC230" s="20"/>
      <c r="AN230" s="20"/>
      <c r="AO230" s="20"/>
      <c r="AZ230" s="20"/>
      <c r="BA230" s="20"/>
      <c r="BL230" s="20"/>
      <c r="BM230" s="20"/>
    </row>
    <row r="231" spans="16:65" ht="15.75" customHeight="1" x14ac:dyDescent="0.15">
      <c r="P231" s="20"/>
      <c r="Q231" s="20"/>
      <c r="AB231" s="20"/>
      <c r="AC231" s="20"/>
      <c r="AN231" s="20"/>
      <c r="AO231" s="20"/>
      <c r="AZ231" s="20"/>
      <c r="BA231" s="20"/>
      <c r="BL231" s="20"/>
      <c r="BM231" s="20"/>
    </row>
    <row r="232" spans="16:65" ht="15.75" customHeight="1" x14ac:dyDescent="0.15">
      <c r="P232" s="20"/>
      <c r="Q232" s="20"/>
      <c r="AB232" s="20"/>
      <c r="AC232" s="20"/>
      <c r="AN232" s="20"/>
      <c r="AO232" s="20"/>
      <c r="AZ232" s="20"/>
      <c r="BA232" s="20"/>
      <c r="BL232" s="20"/>
      <c r="BM232" s="20"/>
    </row>
    <row r="233" spans="16:65" ht="15.75" customHeight="1" x14ac:dyDescent="0.15">
      <c r="P233" s="20"/>
      <c r="Q233" s="20"/>
      <c r="AB233" s="20"/>
      <c r="AC233" s="20"/>
      <c r="AN233" s="20"/>
      <c r="AO233" s="20"/>
      <c r="AZ233" s="20"/>
      <c r="BA233" s="20"/>
      <c r="BL233" s="20"/>
      <c r="BM233" s="20"/>
    </row>
    <row r="234" spans="16:65" ht="15.75" customHeight="1" x14ac:dyDescent="0.15">
      <c r="P234" s="20"/>
      <c r="Q234" s="20"/>
      <c r="AB234" s="20"/>
      <c r="AC234" s="20"/>
      <c r="AN234" s="20"/>
      <c r="AO234" s="20"/>
      <c r="AZ234" s="20"/>
      <c r="BA234" s="20"/>
      <c r="BL234" s="20"/>
      <c r="BM234" s="20"/>
    </row>
    <row r="235" spans="16:65" ht="15.75" customHeight="1" x14ac:dyDescent="0.15">
      <c r="P235" s="20"/>
      <c r="Q235" s="20"/>
      <c r="AB235" s="20"/>
      <c r="AC235" s="20"/>
      <c r="AN235" s="20"/>
      <c r="AO235" s="20"/>
      <c r="AZ235" s="20"/>
      <c r="BA235" s="20"/>
      <c r="BL235" s="20"/>
      <c r="BM235" s="20"/>
    </row>
    <row r="236" spans="16:65" ht="15.75" customHeight="1" x14ac:dyDescent="0.15">
      <c r="P236" s="20"/>
      <c r="Q236" s="20"/>
      <c r="AB236" s="20"/>
      <c r="AC236" s="20"/>
      <c r="AN236" s="20"/>
      <c r="AO236" s="20"/>
      <c r="AZ236" s="20"/>
      <c r="BA236" s="20"/>
      <c r="BL236" s="20"/>
      <c r="BM236" s="20"/>
    </row>
    <row r="237" spans="16:65" ht="15.75" customHeight="1" x14ac:dyDescent="0.15">
      <c r="P237" s="20"/>
      <c r="Q237" s="20"/>
      <c r="AB237" s="20"/>
      <c r="AC237" s="20"/>
      <c r="AN237" s="20"/>
      <c r="AO237" s="20"/>
      <c r="AZ237" s="20"/>
      <c r="BA237" s="20"/>
      <c r="BL237" s="20"/>
      <c r="BM237" s="20"/>
    </row>
    <row r="238" spans="16:65" ht="15.75" customHeight="1" x14ac:dyDescent="0.15">
      <c r="P238" s="20"/>
      <c r="Q238" s="20"/>
      <c r="AB238" s="20"/>
      <c r="AC238" s="20"/>
      <c r="AN238" s="20"/>
      <c r="AO238" s="20"/>
      <c r="AZ238" s="20"/>
      <c r="BA238" s="20"/>
      <c r="BL238" s="20"/>
      <c r="BM238" s="20"/>
    </row>
    <row r="239" spans="16:65" ht="15.75" customHeight="1" x14ac:dyDescent="0.15">
      <c r="P239" s="20"/>
      <c r="Q239" s="20"/>
      <c r="AB239" s="20"/>
      <c r="AC239" s="20"/>
      <c r="AN239" s="20"/>
      <c r="AO239" s="20"/>
      <c r="AZ239" s="20"/>
      <c r="BA239" s="20"/>
      <c r="BL239" s="20"/>
      <c r="BM239" s="20"/>
    </row>
    <row r="240" spans="16:65" ht="15.75" customHeight="1" x14ac:dyDescent="0.15">
      <c r="P240" s="20"/>
      <c r="Q240" s="20"/>
      <c r="AB240" s="20"/>
      <c r="AC240" s="20"/>
      <c r="AN240" s="20"/>
      <c r="AO240" s="20"/>
      <c r="AZ240" s="20"/>
      <c r="BA240" s="20"/>
      <c r="BL240" s="20"/>
      <c r="BM240" s="20"/>
    </row>
    <row r="241" spans="16:65" ht="15.75" customHeight="1" x14ac:dyDescent="0.15">
      <c r="P241" s="20"/>
      <c r="Q241" s="20"/>
      <c r="AB241" s="20"/>
      <c r="AC241" s="20"/>
      <c r="AN241" s="20"/>
      <c r="AO241" s="20"/>
      <c r="AZ241" s="20"/>
      <c r="BA241" s="20"/>
      <c r="BL241" s="20"/>
      <c r="BM241" s="20"/>
    </row>
    <row r="242" spans="16:65" ht="15.75" customHeight="1" x14ac:dyDescent="0.15">
      <c r="P242" s="20"/>
      <c r="Q242" s="20"/>
      <c r="AB242" s="20"/>
      <c r="AC242" s="20"/>
      <c r="AN242" s="20"/>
      <c r="AO242" s="20"/>
      <c r="AZ242" s="20"/>
      <c r="BA242" s="20"/>
      <c r="BL242" s="20"/>
      <c r="BM242" s="20"/>
    </row>
    <row r="243" spans="16:65" ht="15.75" customHeight="1" x14ac:dyDescent="0.15">
      <c r="P243" s="20"/>
      <c r="Q243" s="20"/>
      <c r="AB243" s="20"/>
      <c r="AC243" s="20"/>
      <c r="AN243" s="20"/>
      <c r="AO243" s="20"/>
      <c r="AZ243" s="20"/>
      <c r="BA243" s="20"/>
      <c r="BL243" s="20"/>
      <c r="BM243" s="20"/>
    </row>
    <row r="244" spans="16:65" ht="15.75" customHeight="1" x14ac:dyDescent="0.15">
      <c r="P244" s="20"/>
      <c r="Q244" s="20"/>
      <c r="AB244" s="20"/>
      <c r="AC244" s="20"/>
      <c r="AN244" s="20"/>
      <c r="AO244" s="20"/>
      <c r="AZ244" s="20"/>
      <c r="BA244" s="20"/>
      <c r="BL244" s="20"/>
      <c r="BM244" s="20"/>
    </row>
    <row r="245" spans="16:65" ht="15.75" customHeight="1" x14ac:dyDescent="0.15">
      <c r="P245" s="20"/>
      <c r="Q245" s="20"/>
      <c r="AB245" s="20"/>
      <c r="AC245" s="20"/>
      <c r="AN245" s="20"/>
      <c r="AO245" s="20"/>
      <c r="AZ245" s="20"/>
      <c r="BA245" s="20"/>
      <c r="BL245" s="20"/>
      <c r="BM245" s="20"/>
    </row>
    <row r="246" spans="16:65" ht="15.75" customHeight="1" x14ac:dyDescent="0.15">
      <c r="P246" s="20"/>
      <c r="Q246" s="20"/>
      <c r="AB246" s="20"/>
      <c r="AC246" s="20"/>
      <c r="AN246" s="20"/>
      <c r="AO246" s="20"/>
      <c r="AZ246" s="20"/>
      <c r="BA246" s="20"/>
      <c r="BL246" s="20"/>
      <c r="BM246" s="20"/>
    </row>
    <row r="247" spans="16:65" ht="15.75" customHeight="1" x14ac:dyDescent="0.15">
      <c r="P247" s="20"/>
      <c r="Q247" s="20"/>
      <c r="AB247" s="20"/>
      <c r="AC247" s="20"/>
      <c r="AN247" s="20"/>
      <c r="AO247" s="20"/>
      <c r="AZ247" s="20"/>
      <c r="BA247" s="20"/>
      <c r="BL247" s="20"/>
      <c r="BM247" s="20"/>
    </row>
    <row r="248" spans="16:65" ht="15.75" customHeight="1" x14ac:dyDescent="0.15">
      <c r="P248" s="20"/>
      <c r="Q248" s="20"/>
      <c r="AB248" s="20"/>
      <c r="AC248" s="20"/>
      <c r="AN248" s="20"/>
      <c r="AO248" s="20"/>
      <c r="AZ248" s="20"/>
      <c r="BA248" s="20"/>
      <c r="BL248" s="20"/>
      <c r="BM248" s="20"/>
    </row>
    <row r="249" spans="16:65" ht="15.75" customHeight="1" x14ac:dyDescent="0.15">
      <c r="P249" s="20"/>
      <c r="Q249" s="20"/>
      <c r="AB249" s="20"/>
      <c r="AC249" s="20"/>
      <c r="AN249" s="20"/>
      <c r="AO249" s="20"/>
      <c r="AZ249" s="20"/>
      <c r="BA249" s="20"/>
      <c r="BL249" s="20"/>
      <c r="BM249" s="20"/>
    </row>
    <row r="250" spans="16:65" ht="15.75" customHeight="1" x14ac:dyDescent="0.15">
      <c r="P250" s="20"/>
      <c r="Q250" s="20"/>
      <c r="AB250" s="20"/>
      <c r="AC250" s="20"/>
      <c r="AN250" s="20"/>
      <c r="AO250" s="20"/>
      <c r="AZ250" s="20"/>
      <c r="BA250" s="20"/>
      <c r="BL250" s="20"/>
      <c r="BM250" s="20"/>
    </row>
    <row r="251" spans="16:65" ht="15.75" customHeight="1" x14ac:dyDescent="0.15">
      <c r="P251" s="20"/>
      <c r="Q251" s="20"/>
      <c r="AB251" s="20"/>
      <c r="AC251" s="20"/>
      <c r="AN251" s="20"/>
      <c r="AO251" s="20"/>
      <c r="AZ251" s="20"/>
      <c r="BA251" s="20"/>
      <c r="BL251" s="20"/>
      <c r="BM251" s="20"/>
    </row>
    <row r="252" spans="16:65" ht="15.75" customHeight="1" x14ac:dyDescent="0.15">
      <c r="P252" s="20"/>
      <c r="Q252" s="20"/>
      <c r="AB252" s="20"/>
      <c r="AC252" s="20"/>
      <c r="AN252" s="20"/>
      <c r="AO252" s="20"/>
      <c r="AZ252" s="20"/>
      <c r="BA252" s="20"/>
      <c r="BL252" s="20"/>
      <c r="BM252" s="20"/>
    </row>
    <row r="253" spans="16:65" ht="15.75" customHeight="1" x14ac:dyDescent="0.15">
      <c r="P253" s="20"/>
      <c r="Q253" s="20"/>
      <c r="AB253" s="20"/>
      <c r="AC253" s="20"/>
      <c r="AN253" s="20"/>
      <c r="AO253" s="20"/>
      <c r="AZ253" s="20"/>
      <c r="BA253" s="20"/>
      <c r="BL253" s="20"/>
      <c r="BM253" s="20"/>
    </row>
    <row r="254" spans="16:65" ht="15.75" customHeight="1" x14ac:dyDescent="0.15">
      <c r="P254" s="20"/>
      <c r="Q254" s="20"/>
      <c r="AB254" s="20"/>
      <c r="AC254" s="20"/>
      <c r="AN254" s="20"/>
      <c r="AO254" s="20"/>
      <c r="AZ254" s="20"/>
      <c r="BA254" s="20"/>
      <c r="BL254" s="20"/>
      <c r="BM254" s="20"/>
    </row>
    <row r="255" spans="16:65" ht="15.75" customHeight="1" x14ac:dyDescent="0.15">
      <c r="P255" s="20"/>
      <c r="Q255" s="20"/>
      <c r="AB255" s="20"/>
      <c r="AC255" s="20"/>
      <c r="AN255" s="20"/>
      <c r="AO255" s="20"/>
      <c r="AZ255" s="20"/>
      <c r="BA255" s="20"/>
      <c r="BL255" s="20"/>
      <c r="BM255" s="20"/>
    </row>
    <row r="256" spans="16:65" ht="15.75" customHeight="1" x14ac:dyDescent="0.15">
      <c r="P256" s="20"/>
      <c r="Q256" s="20"/>
      <c r="AB256" s="20"/>
      <c r="AC256" s="20"/>
      <c r="AN256" s="20"/>
      <c r="AO256" s="20"/>
      <c r="AZ256" s="20"/>
      <c r="BA256" s="20"/>
      <c r="BL256" s="20"/>
      <c r="BM256" s="20"/>
    </row>
    <row r="257" spans="16:65" ht="15.75" customHeight="1" x14ac:dyDescent="0.15">
      <c r="P257" s="20"/>
      <c r="Q257" s="20"/>
      <c r="AB257" s="20"/>
      <c r="AC257" s="20"/>
      <c r="AN257" s="20"/>
      <c r="AO257" s="20"/>
      <c r="AZ257" s="20"/>
      <c r="BA257" s="20"/>
      <c r="BL257" s="20"/>
      <c r="BM257" s="20"/>
    </row>
    <row r="258" spans="16:65" ht="15.75" customHeight="1" x14ac:dyDescent="0.15">
      <c r="P258" s="20"/>
      <c r="Q258" s="20"/>
      <c r="AB258" s="20"/>
      <c r="AC258" s="20"/>
      <c r="AN258" s="20"/>
      <c r="AO258" s="20"/>
      <c r="AZ258" s="20"/>
      <c r="BA258" s="20"/>
      <c r="BL258" s="20"/>
      <c r="BM258" s="20"/>
    </row>
    <row r="259" spans="16:65" ht="15.75" customHeight="1" x14ac:dyDescent="0.15">
      <c r="P259" s="20"/>
      <c r="Q259" s="20"/>
      <c r="AB259" s="20"/>
      <c r="AC259" s="20"/>
      <c r="AN259" s="20"/>
      <c r="AO259" s="20"/>
      <c r="AZ259" s="20"/>
      <c r="BA259" s="20"/>
      <c r="BL259" s="20"/>
      <c r="BM259" s="20"/>
    </row>
    <row r="260" spans="16:65" ht="15.75" customHeight="1" x14ac:dyDescent="0.15">
      <c r="P260" s="20"/>
      <c r="Q260" s="20"/>
      <c r="AB260" s="20"/>
      <c r="AC260" s="20"/>
      <c r="AN260" s="20"/>
      <c r="AO260" s="20"/>
      <c r="AZ260" s="20"/>
      <c r="BA260" s="20"/>
      <c r="BL260" s="20"/>
      <c r="BM260" s="20"/>
    </row>
    <row r="261" spans="16:65" ht="15.75" customHeight="1" x14ac:dyDescent="0.15">
      <c r="P261" s="20"/>
      <c r="Q261" s="20"/>
      <c r="AB261" s="20"/>
      <c r="AC261" s="20"/>
      <c r="AN261" s="20"/>
      <c r="AO261" s="20"/>
      <c r="AZ261" s="20"/>
      <c r="BA261" s="20"/>
      <c r="BL261" s="20"/>
      <c r="BM261" s="20"/>
    </row>
    <row r="262" spans="16:65" ht="15.75" customHeight="1" x14ac:dyDescent="0.15">
      <c r="P262" s="20"/>
      <c r="Q262" s="20"/>
      <c r="AB262" s="20"/>
      <c r="AC262" s="20"/>
      <c r="AN262" s="20"/>
      <c r="AO262" s="20"/>
      <c r="AZ262" s="20"/>
      <c r="BA262" s="20"/>
      <c r="BL262" s="20"/>
      <c r="BM262" s="20"/>
    </row>
    <row r="263" spans="16:65" ht="15.75" customHeight="1" x14ac:dyDescent="0.15">
      <c r="P263" s="20"/>
      <c r="Q263" s="20"/>
      <c r="AB263" s="20"/>
      <c r="AC263" s="20"/>
      <c r="AN263" s="20"/>
      <c r="AO263" s="20"/>
      <c r="AZ263" s="20"/>
      <c r="BA263" s="20"/>
      <c r="BL263" s="20"/>
      <c r="BM263" s="20"/>
    </row>
    <row r="264" spans="16:65" ht="15.75" customHeight="1" x14ac:dyDescent="0.15">
      <c r="P264" s="20"/>
      <c r="Q264" s="20"/>
      <c r="AB264" s="20"/>
      <c r="AC264" s="20"/>
      <c r="AN264" s="20"/>
      <c r="AO264" s="20"/>
      <c r="AZ264" s="20"/>
      <c r="BA264" s="20"/>
      <c r="BL264" s="20"/>
      <c r="BM264" s="20"/>
    </row>
    <row r="265" spans="16:65" ht="15.75" customHeight="1" x14ac:dyDescent="0.15">
      <c r="P265" s="20"/>
      <c r="Q265" s="20"/>
      <c r="AB265" s="20"/>
      <c r="AC265" s="20"/>
      <c r="AN265" s="20"/>
      <c r="AO265" s="20"/>
      <c r="AZ265" s="20"/>
      <c r="BA265" s="20"/>
      <c r="BL265" s="20"/>
      <c r="BM265" s="20"/>
    </row>
    <row r="266" spans="16:65" ht="15.75" customHeight="1" x14ac:dyDescent="0.15">
      <c r="P266" s="20"/>
      <c r="Q266" s="20"/>
      <c r="AB266" s="20"/>
      <c r="AC266" s="20"/>
      <c r="AN266" s="20"/>
      <c r="AO266" s="20"/>
      <c r="AZ266" s="20"/>
      <c r="BA266" s="20"/>
      <c r="BL266" s="20"/>
      <c r="BM266" s="20"/>
    </row>
    <row r="267" spans="16:65" ht="15.75" customHeight="1" x14ac:dyDescent="0.15">
      <c r="P267" s="20"/>
      <c r="Q267" s="20"/>
      <c r="AB267" s="20"/>
      <c r="AC267" s="20"/>
      <c r="AN267" s="20"/>
      <c r="AO267" s="20"/>
      <c r="AZ267" s="20"/>
      <c r="BA267" s="20"/>
      <c r="BL267" s="20"/>
      <c r="BM267" s="20"/>
    </row>
    <row r="268" spans="16:65" ht="15.75" customHeight="1" x14ac:dyDescent="0.15">
      <c r="P268" s="20"/>
      <c r="Q268" s="20"/>
      <c r="AB268" s="20"/>
      <c r="AC268" s="20"/>
      <c r="AN268" s="20"/>
      <c r="AO268" s="20"/>
      <c r="AZ268" s="20"/>
      <c r="BA268" s="20"/>
      <c r="BL268" s="20"/>
      <c r="BM268" s="20"/>
    </row>
    <row r="269" spans="16:65" ht="15.75" customHeight="1" x14ac:dyDescent="0.15">
      <c r="P269" s="20"/>
      <c r="Q269" s="20"/>
      <c r="AB269" s="20"/>
      <c r="AC269" s="20"/>
      <c r="AN269" s="20"/>
      <c r="AO269" s="20"/>
      <c r="AZ269" s="20"/>
      <c r="BA269" s="20"/>
      <c r="BL269" s="20"/>
      <c r="BM269" s="20"/>
    </row>
    <row r="270" spans="16:65" ht="15.75" customHeight="1" x14ac:dyDescent="0.15">
      <c r="P270" s="20"/>
      <c r="Q270" s="20"/>
      <c r="AB270" s="20"/>
      <c r="AC270" s="20"/>
      <c r="AN270" s="20"/>
      <c r="AO270" s="20"/>
      <c r="AZ270" s="20"/>
      <c r="BA270" s="20"/>
      <c r="BL270" s="20"/>
      <c r="BM270" s="20"/>
    </row>
    <row r="271" spans="16:65" ht="15.75" customHeight="1" x14ac:dyDescent="0.15">
      <c r="P271" s="20"/>
      <c r="Q271" s="20"/>
      <c r="AB271" s="20"/>
      <c r="AC271" s="20"/>
      <c r="AN271" s="20"/>
      <c r="AO271" s="20"/>
      <c r="AZ271" s="20"/>
      <c r="BA271" s="20"/>
      <c r="BL271" s="20"/>
      <c r="BM271" s="20"/>
    </row>
    <row r="272" spans="16:65" ht="15.75" customHeight="1" x14ac:dyDescent="0.15">
      <c r="P272" s="20"/>
      <c r="Q272" s="20"/>
      <c r="AB272" s="20"/>
      <c r="AC272" s="20"/>
      <c r="AN272" s="20"/>
      <c r="AO272" s="20"/>
      <c r="AZ272" s="20"/>
      <c r="BA272" s="20"/>
      <c r="BL272" s="20"/>
      <c r="BM272" s="20"/>
    </row>
    <row r="273" spans="16:65" ht="15.75" customHeight="1" x14ac:dyDescent="0.15">
      <c r="P273" s="20"/>
      <c r="Q273" s="20"/>
      <c r="AB273" s="20"/>
      <c r="AC273" s="20"/>
      <c r="AN273" s="20"/>
      <c r="AO273" s="20"/>
      <c r="AZ273" s="20"/>
      <c r="BA273" s="20"/>
      <c r="BL273" s="20"/>
      <c r="BM273" s="20"/>
    </row>
    <row r="274" spans="16:65" ht="15.75" customHeight="1" x14ac:dyDescent="0.15">
      <c r="P274" s="20"/>
      <c r="Q274" s="20"/>
      <c r="AB274" s="20"/>
      <c r="AC274" s="20"/>
      <c r="AN274" s="20"/>
      <c r="AO274" s="20"/>
      <c r="AZ274" s="20"/>
      <c r="BA274" s="20"/>
      <c r="BL274" s="20"/>
      <c r="BM274" s="20"/>
    </row>
    <row r="275" spans="16:65" ht="15.75" customHeight="1" x14ac:dyDescent="0.15">
      <c r="P275" s="20"/>
      <c r="Q275" s="20"/>
      <c r="AB275" s="20"/>
      <c r="AC275" s="20"/>
      <c r="AN275" s="20"/>
      <c r="AO275" s="20"/>
      <c r="AZ275" s="20"/>
      <c r="BA275" s="20"/>
      <c r="BL275" s="20"/>
      <c r="BM275" s="20"/>
    </row>
    <row r="276" spans="16:65" ht="15.75" customHeight="1" x14ac:dyDescent="0.15">
      <c r="P276" s="20"/>
      <c r="Q276" s="20"/>
      <c r="AB276" s="20"/>
      <c r="AC276" s="20"/>
      <c r="AN276" s="20"/>
      <c r="AO276" s="20"/>
      <c r="AZ276" s="20"/>
      <c r="BA276" s="20"/>
      <c r="BL276" s="20"/>
      <c r="BM276" s="20"/>
    </row>
    <row r="277" spans="16:65" ht="15.75" customHeight="1" x14ac:dyDescent="0.15">
      <c r="P277" s="20"/>
      <c r="Q277" s="20"/>
      <c r="AB277" s="20"/>
      <c r="AC277" s="20"/>
      <c r="AN277" s="20"/>
      <c r="AO277" s="20"/>
      <c r="AZ277" s="20"/>
      <c r="BA277" s="20"/>
      <c r="BL277" s="20"/>
      <c r="BM277" s="20"/>
    </row>
    <row r="278" spans="16:65" ht="15.75" customHeight="1" x14ac:dyDescent="0.15">
      <c r="P278" s="20"/>
      <c r="Q278" s="20"/>
      <c r="AB278" s="20"/>
      <c r="AC278" s="20"/>
      <c r="AN278" s="20"/>
      <c r="AO278" s="20"/>
      <c r="AZ278" s="20"/>
      <c r="BA278" s="20"/>
      <c r="BL278" s="20"/>
      <c r="BM278" s="20"/>
    </row>
    <row r="279" spans="16:65" ht="15.75" customHeight="1" x14ac:dyDescent="0.15">
      <c r="P279" s="20"/>
      <c r="Q279" s="20"/>
      <c r="AB279" s="20"/>
      <c r="AC279" s="20"/>
      <c r="AN279" s="20"/>
      <c r="AO279" s="20"/>
      <c r="AZ279" s="20"/>
      <c r="BA279" s="20"/>
      <c r="BL279" s="20"/>
      <c r="BM279" s="20"/>
    </row>
    <row r="280" spans="16:65" ht="15.75" customHeight="1" x14ac:dyDescent="0.15">
      <c r="P280" s="20"/>
      <c r="Q280" s="20"/>
      <c r="AB280" s="20"/>
      <c r="AC280" s="20"/>
      <c r="AN280" s="20"/>
      <c r="AO280" s="20"/>
      <c r="AZ280" s="20"/>
      <c r="BA280" s="20"/>
      <c r="BL280" s="20"/>
      <c r="BM280" s="20"/>
    </row>
    <row r="281" spans="16:65" ht="15.75" customHeight="1" x14ac:dyDescent="0.15">
      <c r="P281" s="20"/>
      <c r="Q281" s="20"/>
      <c r="AB281" s="20"/>
      <c r="AC281" s="20"/>
      <c r="AN281" s="20"/>
      <c r="AO281" s="20"/>
      <c r="AZ281" s="20"/>
      <c r="BA281" s="20"/>
      <c r="BL281" s="20"/>
      <c r="BM281" s="20"/>
    </row>
    <row r="282" spans="16:65" ht="15.75" customHeight="1" x14ac:dyDescent="0.15">
      <c r="P282" s="20"/>
      <c r="Q282" s="20"/>
      <c r="AB282" s="20"/>
      <c r="AC282" s="20"/>
      <c r="AN282" s="20"/>
      <c r="AO282" s="20"/>
      <c r="AZ282" s="20"/>
      <c r="BA282" s="20"/>
      <c r="BL282" s="20"/>
      <c r="BM282" s="20"/>
    </row>
    <row r="283" spans="16:65" ht="15.75" customHeight="1" x14ac:dyDescent="0.15">
      <c r="P283" s="20"/>
      <c r="Q283" s="20"/>
      <c r="AB283" s="20"/>
      <c r="AC283" s="20"/>
      <c r="AN283" s="20"/>
      <c r="AO283" s="20"/>
      <c r="AZ283" s="20"/>
      <c r="BA283" s="20"/>
      <c r="BL283" s="20"/>
      <c r="BM283" s="20"/>
    </row>
    <row r="284" spans="16:65" ht="15.75" customHeight="1" x14ac:dyDescent="0.15">
      <c r="P284" s="20"/>
      <c r="Q284" s="20"/>
      <c r="AB284" s="20"/>
      <c r="AC284" s="20"/>
      <c r="AN284" s="20"/>
      <c r="AO284" s="20"/>
      <c r="AZ284" s="20"/>
      <c r="BA284" s="20"/>
      <c r="BL284" s="20"/>
      <c r="BM284" s="20"/>
    </row>
    <row r="285" spans="16:65" ht="15.75" customHeight="1" x14ac:dyDescent="0.15">
      <c r="P285" s="20"/>
      <c r="Q285" s="20"/>
      <c r="AB285" s="20"/>
      <c r="AC285" s="20"/>
      <c r="AN285" s="20"/>
      <c r="AO285" s="20"/>
      <c r="AZ285" s="20"/>
      <c r="BA285" s="20"/>
      <c r="BL285" s="20"/>
      <c r="BM285" s="20"/>
    </row>
    <row r="286" spans="16:65" ht="15.75" customHeight="1" x14ac:dyDescent="0.15">
      <c r="P286" s="20"/>
      <c r="Q286" s="20"/>
      <c r="AB286" s="20"/>
      <c r="AC286" s="20"/>
      <c r="AN286" s="20"/>
      <c r="AO286" s="20"/>
      <c r="AZ286" s="20"/>
      <c r="BA286" s="20"/>
      <c r="BL286" s="20"/>
      <c r="BM286" s="20"/>
    </row>
    <row r="287" spans="16:65" ht="15.75" customHeight="1" x14ac:dyDescent="0.15">
      <c r="P287" s="20"/>
      <c r="Q287" s="20"/>
      <c r="AB287" s="20"/>
      <c r="AC287" s="20"/>
      <c r="AN287" s="20"/>
      <c r="AO287" s="20"/>
      <c r="AZ287" s="20"/>
      <c r="BA287" s="20"/>
      <c r="BL287" s="20"/>
      <c r="BM287" s="20"/>
    </row>
    <row r="288" spans="16:65" ht="15.75" customHeight="1" x14ac:dyDescent="0.15">
      <c r="P288" s="20"/>
      <c r="Q288" s="20"/>
      <c r="AB288" s="20"/>
      <c r="AC288" s="20"/>
      <c r="AN288" s="20"/>
      <c r="AO288" s="20"/>
      <c r="AZ288" s="20"/>
      <c r="BA288" s="20"/>
      <c r="BL288" s="20"/>
      <c r="BM288" s="20"/>
    </row>
    <row r="289" spans="16:65" ht="15.75" customHeight="1" x14ac:dyDescent="0.15">
      <c r="P289" s="20"/>
      <c r="Q289" s="20"/>
      <c r="AB289" s="20"/>
      <c r="AC289" s="20"/>
      <c r="AN289" s="20"/>
      <c r="AO289" s="20"/>
      <c r="AZ289" s="20"/>
      <c r="BA289" s="20"/>
      <c r="BL289" s="20"/>
      <c r="BM289" s="20"/>
    </row>
    <row r="290" spans="16:65" ht="15.75" customHeight="1" x14ac:dyDescent="0.15">
      <c r="P290" s="20"/>
      <c r="Q290" s="20"/>
      <c r="AB290" s="20"/>
      <c r="AC290" s="20"/>
      <c r="AN290" s="20"/>
      <c r="AO290" s="20"/>
      <c r="AZ290" s="20"/>
      <c r="BA290" s="20"/>
      <c r="BL290" s="20"/>
      <c r="BM290" s="20"/>
    </row>
    <row r="291" spans="16:65" ht="15.75" customHeight="1" x14ac:dyDescent="0.15">
      <c r="P291" s="20"/>
      <c r="Q291" s="20"/>
      <c r="AB291" s="20"/>
      <c r="AC291" s="20"/>
      <c r="AN291" s="20"/>
      <c r="AO291" s="20"/>
      <c r="AZ291" s="20"/>
      <c r="BA291" s="20"/>
      <c r="BL291" s="20"/>
      <c r="BM291" s="20"/>
    </row>
    <row r="292" spans="16:65" ht="15.75" customHeight="1" x14ac:dyDescent="0.15">
      <c r="P292" s="20"/>
      <c r="Q292" s="20"/>
      <c r="AB292" s="20"/>
      <c r="AC292" s="20"/>
      <c r="AN292" s="20"/>
      <c r="AO292" s="20"/>
      <c r="AZ292" s="20"/>
      <c r="BA292" s="20"/>
      <c r="BL292" s="20"/>
      <c r="BM292" s="20"/>
    </row>
    <row r="293" spans="16:65" ht="15.75" customHeight="1" x14ac:dyDescent="0.15">
      <c r="P293" s="20"/>
      <c r="Q293" s="20"/>
      <c r="AB293" s="20"/>
      <c r="AC293" s="20"/>
      <c r="AN293" s="20"/>
      <c r="AO293" s="20"/>
      <c r="AZ293" s="20"/>
      <c r="BA293" s="20"/>
      <c r="BL293" s="20"/>
      <c r="BM293" s="20"/>
    </row>
    <row r="294" spans="16:65" ht="15.75" customHeight="1" x14ac:dyDescent="0.15">
      <c r="P294" s="20"/>
      <c r="Q294" s="20"/>
      <c r="AB294" s="20"/>
      <c r="AC294" s="20"/>
      <c r="AN294" s="20"/>
      <c r="AO294" s="20"/>
      <c r="AZ294" s="20"/>
      <c r="BA294" s="20"/>
      <c r="BL294" s="20"/>
      <c r="BM294" s="20"/>
    </row>
    <row r="295" spans="16:65" ht="15.75" customHeight="1" x14ac:dyDescent="0.15">
      <c r="P295" s="20"/>
      <c r="Q295" s="20"/>
      <c r="AB295" s="20"/>
      <c r="AC295" s="20"/>
      <c r="AN295" s="20"/>
      <c r="AO295" s="20"/>
      <c r="AZ295" s="20"/>
      <c r="BA295" s="20"/>
      <c r="BL295" s="20"/>
      <c r="BM295" s="20"/>
    </row>
    <row r="296" spans="16:65" ht="15.75" customHeight="1" x14ac:dyDescent="0.15">
      <c r="P296" s="20"/>
      <c r="Q296" s="20"/>
      <c r="AB296" s="20"/>
      <c r="AC296" s="20"/>
      <c r="AN296" s="20"/>
      <c r="AO296" s="20"/>
      <c r="AZ296" s="20"/>
      <c r="BA296" s="20"/>
      <c r="BL296" s="20"/>
      <c r="BM296" s="20"/>
    </row>
    <row r="297" spans="16:65" ht="15.75" customHeight="1" x14ac:dyDescent="0.15">
      <c r="P297" s="20"/>
      <c r="Q297" s="20"/>
      <c r="AB297" s="20"/>
      <c r="AC297" s="20"/>
      <c r="AN297" s="20"/>
      <c r="AO297" s="20"/>
      <c r="AZ297" s="20"/>
      <c r="BA297" s="20"/>
      <c r="BL297" s="20"/>
      <c r="BM297" s="20"/>
    </row>
    <row r="298" spans="16:65" ht="15.75" customHeight="1" x14ac:dyDescent="0.15">
      <c r="P298" s="20"/>
      <c r="Q298" s="20"/>
      <c r="AB298" s="20"/>
      <c r="AC298" s="20"/>
      <c r="AN298" s="20"/>
      <c r="AO298" s="20"/>
      <c r="AZ298" s="20"/>
      <c r="BA298" s="20"/>
      <c r="BL298" s="20"/>
      <c r="BM298" s="20"/>
    </row>
    <row r="299" spans="16:65" ht="15.75" customHeight="1" x14ac:dyDescent="0.15">
      <c r="P299" s="20"/>
      <c r="Q299" s="20"/>
      <c r="AB299" s="20"/>
      <c r="AC299" s="20"/>
      <c r="AN299" s="20"/>
      <c r="AO299" s="20"/>
      <c r="AZ299" s="20"/>
      <c r="BA299" s="20"/>
      <c r="BL299" s="20"/>
      <c r="BM299" s="20"/>
    </row>
    <row r="300" spans="16:65" ht="15.75" customHeight="1" x14ac:dyDescent="0.15">
      <c r="P300" s="20"/>
      <c r="Q300" s="20"/>
      <c r="AB300" s="20"/>
      <c r="AC300" s="20"/>
      <c r="AN300" s="20"/>
      <c r="AO300" s="20"/>
      <c r="AZ300" s="20"/>
      <c r="BA300" s="20"/>
      <c r="BL300" s="20"/>
      <c r="BM300" s="20"/>
    </row>
    <row r="301" spans="16:65" ht="15.75" customHeight="1" x14ac:dyDescent="0.15">
      <c r="P301" s="20"/>
      <c r="Q301" s="20"/>
      <c r="AB301" s="20"/>
      <c r="AC301" s="20"/>
      <c r="AN301" s="20"/>
      <c r="AO301" s="20"/>
      <c r="AZ301" s="20"/>
      <c r="BA301" s="20"/>
      <c r="BL301" s="20"/>
      <c r="BM301" s="20"/>
    </row>
    <row r="302" spans="16:65" ht="15.75" customHeight="1" x14ac:dyDescent="0.15">
      <c r="P302" s="20"/>
      <c r="Q302" s="20"/>
      <c r="AB302" s="20"/>
      <c r="AC302" s="20"/>
      <c r="AN302" s="20"/>
      <c r="AO302" s="20"/>
      <c r="AZ302" s="20"/>
      <c r="BA302" s="20"/>
      <c r="BL302" s="20"/>
      <c r="BM302" s="20"/>
    </row>
    <row r="303" spans="16:65" ht="15.75" customHeight="1" x14ac:dyDescent="0.15">
      <c r="P303" s="20"/>
      <c r="Q303" s="20"/>
      <c r="AB303" s="20"/>
      <c r="AC303" s="20"/>
      <c r="AN303" s="20"/>
      <c r="AO303" s="20"/>
      <c r="AZ303" s="20"/>
      <c r="BA303" s="20"/>
      <c r="BL303" s="20"/>
      <c r="BM303" s="20"/>
    </row>
    <row r="304" spans="16:65" ht="15.75" customHeight="1" x14ac:dyDescent="0.15">
      <c r="P304" s="20"/>
      <c r="Q304" s="20"/>
      <c r="AB304" s="20"/>
      <c r="AC304" s="20"/>
      <c r="AN304" s="20"/>
      <c r="AO304" s="20"/>
      <c r="AZ304" s="20"/>
      <c r="BA304" s="20"/>
      <c r="BL304" s="20"/>
      <c r="BM304" s="20"/>
    </row>
    <row r="305" spans="16:65" ht="15.75" customHeight="1" x14ac:dyDescent="0.15">
      <c r="P305" s="20"/>
      <c r="Q305" s="20"/>
      <c r="AB305" s="20"/>
      <c r="AC305" s="20"/>
      <c r="AN305" s="20"/>
      <c r="AO305" s="20"/>
      <c r="AZ305" s="20"/>
      <c r="BA305" s="20"/>
      <c r="BL305" s="20"/>
      <c r="BM305" s="20"/>
    </row>
    <row r="306" spans="16:65" ht="15.75" customHeight="1" x14ac:dyDescent="0.15">
      <c r="P306" s="20"/>
      <c r="Q306" s="20"/>
      <c r="AB306" s="20"/>
      <c r="AC306" s="20"/>
      <c r="AN306" s="20"/>
      <c r="AO306" s="20"/>
      <c r="AZ306" s="20"/>
      <c r="BA306" s="20"/>
      <c r="BL306" s="20"/>
      <c r="BM306" s="20"/>
    </row>
    <row r="307" spans="16:65" ht="15.75" customHeight="1" x14ac:dyDescent="0.15">
      <c r="P307" s="20"/>
      <c r="Q307" s="20"/>
      <c r="AB307" s="20"/>
      <c r="AC307" s="20"/>
      <c r="AN307" s="20"/>
      <c r="AO307" s="20"/>
      <c r="AZ307" s="20"/>
      <c r="BA307" s="20"/>
      <c r="BL307" s="20"/>
      <c r="BM307" s="20"/>
    </row>
    <row r="308" spans="16:65" ht="15.75" customHeight="1" x14ac:dyDescent="0.15">
      <c r="P308" s="20"/>
      <c r="Q308" s="20"/>
      <c r="AB308" s="20"/>
      <c r="AC308" s="20"/>
      <c r="AN308" s="20"/>
      <c r="AO308" s="20"/>
      <c r="AZ308" s="20"/>
      <c r="BA308" s="20"/>
      <c r="BL308" s="20"/>
      <c r="BM308" s="20"/>
    </row>
    <row r="309" spans="16:65" ht="15.75" customHeight="1" x14ac:dyDescent="0.15">
      <c r="P309" s="20"/>
      <c r="Q309" s="20"/>
      <c r="AB309" s="20"/>
      <c r="AC309" s="20"/>
      <c r="AN309" s="20"/>
      <c r="AO309" s="20"/>
      <c r="AZ309" s="20"/>
      <c r="BA309" s="20"/>
      <c r="BL309" s="20"/>
      <c r="BM309" s="20"/>
    </row>
    <row r="310" spans="16:65" ht="15.75" customHeight="1" x14ac:dyDescent="0.15">
      <c r="P310" s="20"/>
      <c r="Q310" s="20"/>
      <c r="AB310" s="20"/>
      <c r="AC310" s="20"/>
      <c r="AN310" s="20"/>
      <c r="AO310" s="20"/>
      <c r="AZ310" s="20"/>
      <c r="BA310" s="20"/>
      <c r="BL310" s="20"/>
      <c r="BM310" s="20"/>
    </row>
    <row r="311" spans="16:65" ht="15.75" customHeight="1" x14ac:dyDescent="0.15">
      <c r="P311" s="20"/>
      <c r="Q311" s="20"/>
      <c r="AB311" s="20"/>
      <c r="AC311" s="20"/>
      <c r="AN311" s="20"/>
      <c r="AO311" s="20"/>
      <c r="AZ311" s="20"/>
      <c r="BA311" s="20"/>
      <c r="BL311" s="20"/>
      <c r="BM311" s="20"/>
    </row>
    <row r="312" spans="16:65" ht="15.75" customHeight="1" x14ac:dyDescent="0.15">
      <c r="P312" s="20"/>
      <c r="Q312" s="20"/>
      <c r="AB312" s="20"/>
      <c r="AC312" s="20"/>
      <c r="AN312" s="20"/>
      <c r="AO312" s="20"/>
      <c r="AZ312" s="20"/>
      <c r="BA312" s="20"/>
      <c r="BL312" s="20"/>
      <c r="BM312" s="20"/>
    </row>
    <row r="313" spans="16:65" ht="15.75" customHeight="1" x14ac:dyDescent="0.15">
      <c r="P313" s="20"/>
      <c r="Q313" s="20"/>
      <c r="AB313" s="20"/>
      <c r="AC313" s="20"/>
      <c r="AN313" s="20"/>
      <c r="AO313" s="20"/>
      <c r="AZ313" s="20"/>
      <c r="BA313" s="20"/>
      <c r="BL313" s="20"/>
      <c r="BM313" s="20"/>
    </row>
    <row r="314" spans="16:65" ht="15.75" customHeight="1" x14ac:dyDescent="0.15">
      <c r="P314" s="20"/>
      <c r="Q314" s="20"/>
      <c r="AB314" s="20"/>
      <c r="AC314" s="20"/>
      <c r="AN314" s="20"/>
      <c r="AO314" s="20"/>
      <c r="AZ314" s="20"/>
      <c r="BA314" s="20"/>
      <c r="BL314" s="20"/>
      <c r="BM314" s="20"/>
    </row>
    <row r="315" spans="16:65" ht="15.75" customHeight="1" x14ac:dyDescent="0.15">
      <c r="P315" s="20"/>
      <c r="Q315" s="20"/>
      <c r="AB315" s="20"/>
      <c r="AC315" s="20"/>
      <c r="AN315" s="20"/>
      <c r="AO315" s="20"/>
      <c r="AZ315" s="20"/>
      <c r="BA315" s="20"/>
      <c r="BL315" s="20"/>
      <c r="BM315" s="20"/>
    </row>
    <row r="316" spans="16:65" ht="15.75" customHeight="1" x14ac:dyDescent="0.15">
      <c r="P316" s="20"/>
      <c r="Q316" s="20"/>
      <c r="AB316" s="20"/>
      <c r="AC316" s="20"/>
      <c r="AN316" s="20"/>
      <c r="AO316" s="20"/>
      <c r="AZ316" s="20"/>
      <c r="BA316" s="20"/>
      <c r="BL316" s="20"/>
      <c r="BM316" s="20"/>
    </row>
    <row r="317" spans="16:65" ht="15.75" customHeight="1" x14ac:dyDescent="0.15">
      <c r="P317" s="20"/>
      <c r="Q317" s="20"/>
      <c r="AB317" s="20"/>
      <c r="AC317" s="20"/>
      <c r="AN317" s="20"/>
      <c r="AO317" s="20"/>
      <c r="AZ317" s="20"/>
      <c r="BA317" s="20"/>
      <c r="BL317" s="20"/>
      <c r="BM317" s="20"/>
    </row>
    <row r="318" spans="16:65" ht="15.75" customHeight="1" x14ac:dyDescent="0.15">
      <c r="P318" s="20"/>
      <c r="Q318" s="20"/>
      <c r="AB318" s="20"/>
      <c r="AC318" s="20"/>
      <c r="AN318" s="20"/>
      <c r="AO318" s="20"/>
      <c r="AZ318" s="20"/>
      <c r="BA318" s="20"/>
      <c r="BL318" s="20"/>
      <c r="BM318" s="20"/>
    </row>
    <row r="319" spans="16:65" ht="15.75" customHeight="1" x14ac:dyDescent="0.15">
      <c r="P319" s="20"/>
      <c r="Q319" s="20"/>
      <c r="AB319" s="20"/>
      <c r="AC319" s="20"/>
      <c r="AN319" s="20"/>
      <c r="AO319" s="20"/>
      <c r="AZ319" s="20"/>
      <c r="BA319" s="20"/>
      <c r="BL319" s="20"/>
      <c r="BM319" s="20"/>
    </row>
    <row r="320" spans="16:65" ht="15.75" customHeight="1" x14ac:dyDescent="0.15">
      <c r="P320" s="20"/>
      <c r="Q320" s="20"/>
      <c r="AB320" s="20"/>
      <c r="AC320" s="20"/>
      <c r="AN320" s="20"/>
      <c r="AO320" s="20"/>
      <c r="AZ320" s="20"/>
      <c r="BA320" s="20"/>
      <c r="BL320" s="20"/>
      <c r="BM320" s="20"/>
    </row>
    <row r="321" spans="16:65" ht="15.75" customHeight="1" x14ac:dyDescent="0.15">
      <c r="P321" s="20"/>
      <c r="Q321" s="20"/>
      <c r="AB321" s="20"/>
      <c r="AC321" s="20"/>
      <c r="AN321" s="20"/>
      <c r="AO321" s="20"/>
      <c r="AZ321" s="20"/>
      <c r="BA321" s="20"/>
      <c r="BL321" s="20"/>
      <c r="BM321" s="20"/>
    </row>
    <row r="322" spans="16:65" ht="15.75" customHeight="1" x14ac:dyDescent="0.15">
      <c r="P322" s="20"/>
      <c r="Q322" s="20"/>
      <c r="AB322" s="20"/>
      <c r="AC322" s="20"/>
      <c r="AN322" s="20"/>
      <c r="AO322" s="20"/>
      <c r="AZ322" s="20"/>
      <c r="BA322" s="20"/>
      <c r="BL322" s="20"/>
      <c r="BM322" s="20"/>
    </row>
    <row r="323" spans="16:65" ht="15.75" customHeight="1" x14ac:dyDescent="0.15">
      <c r="P323" s="20"/>
      <c r="Q323" s="20"/>
      <c r="AB323" s="20"/>
      <c r="AC323" s="20"/>
      <c r="AN323" s="20"/>
      <c r="AO323" s="20"/>
      <c r="AZ323" s="20"/>
      <c r="BA323" s="20"/>
      <c r="BL323" s="20"/>
      <c r="BM323" s="20"/>
    </row>
    <row r="324" spans="16:65" ht="15.75" customHeight="1" x14ac:dyDescent="0.15">
      <c r="P324" s="20"/>
      <c r="Q324" s="20"/>
      <c r="AB324" s="20"/>
      <c r="AC324" s="20"/>
      <c r="AN324" s="20"/>
      <c r="AO324" s="20"/>
      <c r="AZ324" s="20"/>
      <c r="BA324" s="20"/>
      <c r="BL324" s="20"/>
      <c r="BM324" s="20"/>
    </row>
    <row r="325" spans="16:65" ht="15.75" customHeight="1" x14ac:dyDescent="0.15">
      <c r="P325" s="20"/>
      <c r="Q325" s="20"/>
      <c r="AB325" s="20"/>
      <c r="AC325" s="20"/>
      <c r="AN325" s="20"/>
      <c r="AO325" s="20"/>
      <c r="AZ325" s="20"/>
      <c r="BA325" s="20"/>
      <c r="BL325" s="20"/>
      <c r="BM325" s="20"/>
    </row>
    <row r="326" spans="16:65" ht="15.75" customHeight="1" x14ac:dyDescent="0.15">
      <c r="P326" s="20"/>
      <c r="Q326" s="20"/>
      <c r="AB326" s="20"/>
      <c r="AC326" s="20"/>
      <c r="AN326" s="20"/>
      <c r="AO326" s="20"/>
      <c r="AZ326" s="20"/>
      <c r="BA326" s="20"/>
      <c r="BL326" s="20"/>
      <c r="BM326" s="20"/>
    </row>
    <row r="327" spans="16:65" ht="15.75" customHeight="1" x14ac:dyDescent="0.15">
      <c r="P327" s="20"/>
      <c r="Q327" s="20"/>
      <c r="AB327" s="20"/>
      <c r="AC327" s="20"/>
      <c r="AN327" s="20"/>
      <c r="AO327" s="20"/>
      <c r="AZ327" s="20"/>
      <c r="BA327" s="20"/>
      <c r="BL327" s="20"/>
      <c r="BM327" s="20"/>
    </row>
    <row r="328" spans="16:65" ht="15.75" customHeight="1" x14ac:dyDescent="0.15">
      <c r="P328" s="20"/>
      <c r="Q328" s="20"/>
      <c r="AB328" s="20"/>
      <c r="AC328" s="20"/>
      <c r="AN328" s="20"/>
      <c r="AO328" s="20"/>
      <c r="AZ328" s="20"/>
      <c r="BA328" s="20"/>
      <c r="BL328" s="20"/>
      <c r="BM328" s="20"/>
    </row>
    <row r="329" spans="16:65" ht="15.75" customHeight="1" x14ac:dyDescent="0.15">
      <c r="P329" s="20"/>
      <c r="Q329" s="20"/>
      <c r="AB329" s="20"/>
      <c r="AC329" s="20"/>
      <c r="AN329" s="20"/>
      <c r="AO329" s="20"/>
      <c r="AZ329" s="20"/>
      <c r="BA329" s="20"/>
      <c r="BL329" s="20"/>
      <c r="BM329" s="20"/>
    </row>
    <row r="330" spans="16:65" ht="15.75" customHeight="1" x14ac:dyDescent="0.15">
      <c r="P330" s="20"/>
      <c r="Q330" s="20"/>
      <c r="AB330" s="20"/>
      <c r="AC330" s="20"/>
      <c r="AN330" s="20"/>
      <c r="AO330" s="20"/>
      <c r="AZ330" s="20"/>
      <c r="BA330" s="20"/>
      <c r="BL330" s="20"/>
      <c r="BM330" s="20"/>
    </row>
    <row r="331" spans="16:65" ht="15.75" customHeight="1" x14ac:dyDescent="0.15">
      <c r="P331" s="20"/>
      <c r="Q331" s="20"/>
      <c r="AB331" s="20"/>
      <c r="AC331" s="20"/>
      <c r="AN331" s="20"/>
      <c r="AO331" s="20"/>
      <c r="AZ331" s="20"/>
      <c r="BA331" s="20"/>
      <c r="BL331" s="20"/>
      <c r="BM331" s="20"/>
    </row>
    <row r="332" spans="16:65" ht="15.75" customHeight="1" x14ac:dyDescent="0.15">
      <c r="P332" s="20"/>
      <c r="Q332" s="20"/>
      <c r="AB332" s="20"/>
      <c r="AC332" s="20"/>
      <c r="AN332" s="20"/>
      <c r="AO332" s="20"/>
      <c r="AZ332" s="20"/>
      <c r="BA332" s="20"/>
      <c r="BL332" s="20"/>
      <c r="BM332" s="20"/>
    </row>
    <row r="333" spans="16:65" ht="15.75" customHeight="1" x14ac:dyDescent="0.15">
      <c r="P333" s="20"/>
      <c r="Q333" s="20"/>
      <c r="AB333" s="20"/>
      <c r="AC333" s="20"/>
      <c r="AN333" s="20"/>
      <c r="AO333" s="20"/>
      <c r="AZ333" s="20"/>
      <c r="BA333" s="20"/>
      <c r="BL333" s="20"/>
      <c r="BM333" s="20"/>
    </row>
    <row r="334" spans="16:65" ht="15.75" customHeight="1" x14ac:dyDescent="0.15">
      <c r="P334" s="20"/>
      <c r="Q334" s="20"/>
      <c r="AB334" s="20"/>
      <c r="AC334" s="20"/>
      <c r="AN334" s="20"/>
      <c r="AO334" s="20"/>
      <c r="AZ334" s="20"/>
      <c r="BA334" s="20"/>
      <c r="BL334" s="20"/>
      <c r="BM334" s="20"/>
    </row>
    <row r="335" spans="16:65" ht="15.75" customHeight="1" x14ac:dyDescent="0.15">
      <c r="P335" s="20"/>
      <c r="Q335" s="20"/>
      <c r="AB335" s="20"/>
      <c r="AC335" s="20"/>
      <c r="AN335" s="20"/>
      <c r="AO335" s="20"/>
      <c r="AZ335" s="20"/>
      <c r="BA335" s="20"/>
      <c r="BL335" s="20"/>
      <c r="BM335" s="20"/>
    </row>
    <row r="336" spans="16:65" ht="15.75" customHeight="1" x14ac:dyDescent="0.15">
      <c r="P336" s="20"/>
      <c r="Q336" s="20"/>
      <c r="AB336" s="20"/>
      <c r="AC336" s="20"/>
      <c r="AN336" s="20"/>
      <c r="AO336" s="20"/>
      <c r="AZ336" s="20"/>
      <c r="BA336" s="20"/>
      <c r="BL336" s="20"/>
      <c r="BM336" s="20"/>
    </row>
    <row r="337" spans="16:65" ht="15.75" customHeight="1" x14ac:dyDescent="0.15">
      <c r="P337" s="20"/>
      <c r="Q337" s="20"/>
      <c r="AB337" s="20"/>
      <c r="AC337" s="20"/>
      <c r="AN337" s="20"/>
      <c r="AO337" s="20"/>
      <c r="AZ337" s="20"/>
      <c r="BA337" s="20"/>
      <c r="BL337" s="20"/>
      <c r="BM337" s="20"/>
    </row>
    <row r="338" spans="16:65" ht="15.75" customHeight="1" x14ac:dyDescent="0.15">
      <c r="P338" s="20"/>
      <c r="Q338" s="20"/>
      <c r="AB338" s="20"/>
      <c r="AC338" s="20"/>
      <c r="AN338" s="20"/>
      <c r="AO338" s="20"/>
      <c r="AZ338" s="20"/>
      <c r="BA338" s="20"/>
      <c r="BL338" s="20"/>
      <c r="BM338" s="20"/>
    </row>
    <row r="339" spans="16:65" ht="15.75" customHeight="1" x14ac:dyDescent="0.15">
      <c r="P339" s="20"/>
      <c r="Q339" s="20"/>
      <c r="AB339" s="20"/>
      <c r="AC339" s="20"/>
      <c r="AN339" s="20"/>
      <c r="AO339" s="20"/>
      <c r="AZ339" s="20"/>
      <c r="BA339" s="20"/>
      <c r="BL339" s="20"/>
      <c r="BM339" s="20"/>
    </row>
    <row r="340" spans="16:65" ht="15.75" customHeight="1" x14ac:dyDescent="0.15">
      <c r="P340" s="20"/>
      <c r="Q340" s="20"/>
      <c r="AB340" s="20"/>
      <c r="AC340" s="20"/>
      <c r="AN340" s="20"/>
      <c r="AO340" s="20"/>
      <c r="AZ340" s="20"/>
      <c r="BA340" s="20"/>
      <c r="BL340" s="20"/>
      <c r="BM340" s="20"/>
    </row>
    <row r="341" spans="16:65" ht="15.75" customHeight="1" x14ac:dyDescent="0.15">
      <c r="P341" s="20"/>
      <c r="Q341" s="20"/>
      <c r="AB341" s="20"/>
      <c r="AC341" s="20"/>
      <c r="AN341" s="20"/>
      <c r="AO341" s="20"/>
      <c r="AZ341" s="20"/>
      <c r="BA341" s="20"/>
      <c r="BL341" s="20"/>
      <c r="BM341" s="20"/>
    </row>
    <row r="342" spans="16:65" ht="15.75" customHeight="1" x14ac:dyDescent="0.15">
      <c r="P342" s="20"/>
      <c r="Q342" s="20"/>
      <c r="AB342" s="20"/>
      <c r="AC342" s="20"/>
      <c r="AN342" s="20"/>
      <c r="AO342" s="20"/>
      <c r="AZ342" s="20"/>
      <c r="BA342" s="20"/>
      <c r="BL342" s="20"/>
      <c r="BM342" s="20"/>
    </row>
    <row r="343" spans="16:65" ht="15.75" customHeight="1" x14ac:dyDescent="0.15">
      <c r="P343" s="20"/>
      <c r="Q343" s="20"/>
      <c r="AB343" s="20"/>
      <c r="AC343" s="20"/>
      <c r="AN343" s="20"/>
      <c r="AO343" s="20"/>
      <c r="AZ343" s="20"/>
      <c r="BA343" s="20"/>
      <c r="BL343" s="20"/>
      <c r="BM343" s="20"/>
    </row>
    <row r="344" spans="16:65" ht="15.75" customHeight="1" x14ac:dyDescent="0.15">
      <c r="P344" s="20"/>
      <c r="Q344" s="20"/>
      <c r="AB344" s="20"/>
      <c r="AC344" s="20"/>
      <c r="AN344" s="20"/>
      <c r="AO344" s="20"/>
      <c r="AZ344" s="20"/>
      <c r="BA344" s="20"/>
      <c r="BL344" s="20"/>
      <c r="BM344" s="20"/>
    </row>
    <row r="345" spans="16:65" ht="15.75" customHeight="1" x14ac:dyDescent="0.15">
      <c r="P345" s="20"/>
      <c r="Q345" s="20"/>
      <c r="AB345" s="20"/>
      <c r="AC345" s="20"/>
      <c r="AN345" s="20"/>
      <c r="AO345" s="20"/>
      <c r="AZ345" s="20"/>
      <c r="BA345" s="20"/>
      <c r="BL345" s="20"/>
      <c r="BM345" s="20"/>
    </row>
    <row r="346" spans="16:65" ht="15.75" customHeight="1" x14ac:dyDescent="0.15">
      <c r="P346" s="20"/>
      <c r="Q346" s="20"/>
      <c r="AB346" s="20"/>
      <c r="AC346" s="20"/>
      <c r="AN346" s="20"/>
      <c r="AO346" s="20"/>
      <c r="AZ346" s="20"/>
      <c r="BA346" s="20"/>
      <c r="BL346" s="20"/>
      <c r="BM346" s="20"/>
    </row>
    <row r="347" spans="16:65" ht="15.75" customHeight="1" x14ac:dyDescent="0.15">
      <c r="P347" s="20"/>
      <c r="Q347" s="20"/>
      <c r="AB347" s="20"/>
      <c r="AC347" s="20"/>
      <c r="AN347" s="20"/>
      <c r="AO347" s="20"/>
      <c r="AZ347" s="20"/>
      <c r="BA347" s="20"/>
      <c r="BL347" s="20"/>
      <c r="BM347" s="20"/>
    </row>
    <row r="348" spans="16:65" ht="15.75" customHeight="1" x14ac:dyDescent="0.15">
      <c r="P348" s="20"/>
      <c r="Q348" s="20"/>
      <c r="AB348" s="20"/>
      <c r="AC348" s="20"/>
      <c r="AN348" s="20"/>
      <c r="AO348" s="20"/>
      <c r="AZ348" s="20"/>
      <c r="BA348" s="20"/>
      <c r="BL348" s="20"/>
      <c r="BM348" s="20"/>
    </row>
    <row r="349" spans="16:65" ht="15.75" customHeight="1" x14ac:dyDescent="0.15">
      <c r="P349" s="20"/>
      <c r="Q349" s="20"/>
      <c r="AB349" s="20"/>
      <c r="AC349" s="20"/>
      <c r="AN349" s="20"/>
      <c r="AO349" s="20"/>
      <c r="AZ349" s="20"/>
      <c r="BA349" s="20"/>
      <c r="BL349" s="20"/>
      <c r="BM349" s="20"/>
    </row>
    <row r="350" spans="16:65" ht="15.75" customHeight="1" x14ac:dyDescent="0.15">
      <c r="P350" s="20"/>
      <c r="Q350" s="20"/>
      <c r="AB350" s="20"/>
      <c r="AC350" s="20"/>
      <c r="AN350" s="20"/>
      <c r="AO350" s="20"/>
      <c r="AZ350" s="20"/>
      <c r="BA350" s="20"/>
      <c r="BL350" s="20"/>
      <c r="BM350" s="20"/>
    </row>
    <row r="351" spans="16:65" ht="15.75" customHeight="1" x14ac:dyDescent="0.15">
      <c r="P351" s="20"/>
      <c r="Q351" s="20"/>
      <c r="AB351" s="20"/>
      <c r="AC351" s="20"/>
      <c r="AN351" s="20"/>
      <c r="AO351" s="20"/>
      <c r="AZ351" s="20"/>
      <c r="BA351" s="20"/>
      <c r="BL351" s="20"/>
      <c r="BM351" s="20"/>
    </row>
    <row r="352" spans="16:65" ht="15.75" customHeight="1" x14ac:dyDescent="0.15">
      <c r="P352" s="20"/>
      <c r="Q352" s="20"/>
      <c r="AB352" s="20"/>
      <c r="AC352" s="20"/>
      <c r="AN352" s="20"/>
      <c r="AO352" s="20"/>
      <c r="AZ352" s="20"/>
      <c r="BA352" s="20"/>
      <c r="BL352" s="20"/>
      <c r="BM352" s="20"/>
    </row>
    <row r="353" spans="16:65" ht="15.75" customHeight="1" x14ac:dyDescent="0.15">
      <c r="P353" s="20"/>
      <c r="Q353" s="20"/>
      <c r="AB353" s="20"/>
      <c r="AC353" s="20"/>
      <c r="AN353" s="20"/>
      <c r="AO353" s="20"/>
      <c r="AZ353" s="20"/>
      <c r="BA353" s="20"/>
      <c r="BL353" s="20"/>
      <c r="BM353" s="20"/>
    </row>
    <row r="354" spans="16:65" ht="15.75" customHeight="1" x14ac:dyDescent="0.15">
      <c r="P354" s="20"/>
      <c r="Q354" s="20"/>
      <c r="AB354" s="20"/>
      <c r="AC354" s="20"/>
      <c r="AN354" s="20"/>
      <c r="AO354" s="20"/>
      <c r="AZ354" s="20"/>
      <c r="BA354" s="20"/>
      <c r="BL354" s="20"/>
      <c r="BM354" s="20"/>
    </row>
    <row r="355" spans="16:65" ht="15.75" customHeight="1" x14ac:dyDescent="0.15">
      <c r="P355" s="20"/>
      <c r="Q355" s="20"/>
      <c r="AB355" s="20"/>
      <c r="AC355" s="20"/>
      <c r="AN355" s="20"/>
      <c r="AO355" s="20"/>
      <c r="AZ355" s="20"/>
      <c r="BA355" s="20"/>
      <c r="BL355" s="20"/>
      <c r="BM355" s="20"/>
    </row>
    <row r="356" spans="16:65" ht="15.75" customHeight="1" x14ac:dyDescent="0.15">
      <c r="P356" s="20"/>
      <c r="Q356" s="20"/>
      <c r="AB356" s="20"/>
      <c r="AC356" s="20"/>
      <c r="AN356" s="20"/>
      <c r="AO356" s="20"/>
      <c r="AZ356" s="20"/>
      <c r="BA356" s="20"/>
      <c r="BL356" s="20"/>
      <c r="BM356" s="20"/>
    </row>
    <row r="357" spans="16:65" ht="15.75" customHeight="1" x14ac:dyDescent="0.15">
      <c r="P357" s="20"/>
      <c r="Q357" s="20"/>
      <c r="AB357" s="20"/>
      <c r="AC357" s="20"/>
      <c r="AN357" s="20"/>
      <c r="AO357" s="20"/>
      <c r="AZ357" s="20"/>
      <c r="BA357" s="20"/>
      <c r="BL357" s="20"/>
      <c r="BM357" s="20"/>
    </row>
    <row r="358" spans="16:65" ht="15.75" customHeight="1" x14ac:dyDescent="0.15">
      <c r="P358" s="20"/>
      <c r="Q358" s="20"/>
      <c r="AB358" s="20"/>
      <c r="AC358" s="20"/>
      <c r="AN358" s="20"/>
      <c r="AO358" s="20"/>
      <c r="AZ358" s="20"/>
      <c r="BA358" s="20"/>
      <c r="BL358" s="20"/>
      <c r="BM358" s="20"/>
    </row>
    <row r="359" spans="16:65" ht="15.75" customHeight="1" x14ac:dyDescent="0.15">
      <c r="P359" s="20"/>
      <c r="Q359" s="20"/>
      <c r="AB359" s="20"/>
      <c r="AC359" s="20"/>
      <c r="AN359" s="20"/>
      <c r="AO359" s="20"/>
      <c r="AZ359" s="20"/>
      <c r="BA359" s="20"/>
      <c r="BL359" s="20"/>
      <c r="BM359" s="20"/>
    </row>
    <row r="360" spans="16:65" ht="15.75" customHeight="1" x14ac:dyDescent="0.15">
      <c r="P360" s="20"/>
      <c r="Q360" s="20"/>
      <c r="AB360" s="20"/>
      <c r="AC360" s="20"/>
      <c r="AN360" s="20"/>
      <c r="AO360" s="20"/>
      <c r="AZ360" s="20"/>
      <c r="BA360" s="20"/>
      <c r="BL360" s="20"/>
      <c r="BM360" s="20"/>
    </row>
    <row r="361" spans="16:65" ht="15.75" customHeight="1" x14ac:dyDescent="0.15">
      <c r="P361" s="20"/>
      <c r="Q361" s="20"/>
      <c r="AB361" s="20"/>
      <c r="AC361" s="20"/>
      <c r="AN361" s="20"/>
      <c r="AO361" s="20"/>
      <c r="AZ361" s="20"/>
      <c r="BA361" s="20"/>
      <c r="BL361" s="20"/>
      <c r="BM361" s="20"/>
    </row>
    <row r="362" spans="16:65" ht="15.75" customHeight="1" x14ac:dyDescent="0.15">
      <c r="P362" s="20"/>
      <c r="Q362" s="20"/>
      <c r="AB362" s="20"/>
      <c r="AC362" s="20"/>
      <c r="AN362" s="20"/>
      <c r="AO362" s="20"/>
      <c r="AZ362" s="20"/>
      <c r="BA362" s="20"/>
      <c r="BL362" s="20"/>
      <c r="BM362" s="20"/>
    </row>
    <row r="363" spans="16:65" ht="15.75" customHeight="1" x14ac:dyDescent="0.15">
      <c r="P363" s="20"/>
      <c r="Q363" s="20"/>
      <c r="AB363" s="20"/>
      <c r="AC363" s="20"/>
      <c r="AN363" s="20"/>
      <c r="AO363" s="20"/>
      <c r="AZ363" s="20"/>
      <c r="BA363" s="20"/>
      <c r="BL363" s="20"/>
      <c r="BM363" s="20"/>
    </row>
    <row r="364" spans="16:65" ht="15.75" customHeight="1" x14ac:dyDescent="0.15">
      <c r="P364" s="20"/>
      <c r="Q364" s="20"/>
      <c r="AB364" s="20"/>
      <c r="AC364" s="20"/>
      <c r="AN364" s="20"/>
      <c r="AO364" s="20"/>
      <c r="AZ364" s="20"/>
      <c r="BA364" s="20"/>
      <c r="BL364" s="20"/>
      <c r="BM364" s="20"/>
    </row>
    <row r="365" spans="16:65" ht="15.75" customHeight="1" x14ac:dyDescent="0.15">
      <c r="P365" s="20"/>
      <c r="Q365" s="20"/>
      <c r="AB365" s="20"/>
      <c r="AC365" s="20"/>
      <c r="AN365" s="20"/>
      <c r="AO365" s="20"/>
      <c r="AZ365" s="20"/>
      <c r="BA365" s="20"/>
      <c r="BL365" s="20"/>
      <c r="BM365" s="20"/>
    </row>
    <row r="366" spans="16:65" ht="15.75" customHeight="1" x14ac:dyDescent="0.15">
      <c r="P366" s="20"/>
      <c r="Q366" s="20"/>
      <c r="AB366" s="20"/>
      <c r="AC366" s="20"/>
      <c r="AN366" s="20"/>
      <c r="AO366" s="20"/>
      <c r="AZ366" s="20"/>
      <c r="BA366" s="20"/>
      <c r="BL366" s="20"/>
      <c r="BM366" s="20"/>
    </row>
    <row r="367" spans="16:65" ht="15.75" customHeight="1" x14ac:dyDescent="0.15">
      <c r="P367" s="20"/>
      <c r="Q367" s="20"/>
      <c r="AB367" s="20"/>
      <c r="AC367" s="20"/>
      <c r="AN367" s="20"/>
      <c r="AO367" s="20"/>
      <c r="AZ367" s="20"/>
      <c r="BA367" s="20"/>
      <c r="BL367" s="20"/>
      <c r="BM367" s="20"/>
    </row>
    <row r="368" spans="16:65" ht="15.75" customHeight="1" x14ac:dyDescent="0.15">
      <c r="P368" s="20"/>
      <c r="Q368" s="20"/>
      <c r="AB368" s="20"/>
      <c r="AC368" s="20"/>
      <c r="AN368" s="20"/>
      <c r="AO368" s="20"/>
      <c r="AZ368" s="20"/>
      <c r="BA368" s="20"/>
      <c r="BL368" s="20"/>
      <c r="BM368" s="20"/>
    </row>
    <row r="369" spans="16:65" ht="15.75" customHeight="1" x14ac:dyDescent="0.15">
      <c r="P369" s="20"/>
      <c r="Q369" s="20"/>
      <c r="AB369" s="20"/>
      <c r="AC369" s="20"/>
      <c r="AN369" s="20"/>
      <c r="AO369" s="20"/>
      <c r="AZ369" s="20"/>
      <c r="BA369" s="20"/>
      <c r="BL369" s="20"/>
      <c r="BM369" s="20"/>
    </row>
    <row r="370" spans="16:65" ht="15.75" customHeight="1" x14ac:dyDescent="0.15">
      <c r="P370" s="20"/>
      <c r="Q370" s="20"/>
      <c r="AB370" s="20"/>
      <c r="AC370" s="20"/>
      <c r="AN370" s="20"/>
      <c r="AO370" s="20"/>
      <c r="AZ370" s="20"/>
      <c r="BA370" s="20"/>
      <c r="BL370" s="20"/>
      <c r="BM370" s="20"/>
    </row>
    <row r="371" spans="16:65" ht="15.75" customHeight="1" x14ac:dyDescent="0.15">
      <c r="P371" s="20"/>
      <c r="Q371" s="20"/>
      <c r="AB371" s="20"/>
      <c r="AC371" s="20"/>
      <c r="AN371" s="20"/>
      <c r="AO371" s="20"/>
      <c r="AZ371" s="20"/>
      <c r="BA371" s="20"/>
      <c r="BL371" s="20"/>
      <c r="BM371" s="20"/>
    </row>
    <row r="372" spans="16:65" ht="15.75" customHeight="1" x14ac:dyDescent="0.15">
      <c r="P372" s="20"/>
      <c r="Q372" s="20"/>
      <c r="AB372" s="20"/>
      <c r="AC372" s="20"/>
      <c r="AN372" s="20"/>
      <c r="AO372" s="20"/>
      <c r="AZ372" s="20"/>
      <c r="BA372" s="20"/>
      <c r="BL372" s="20"/>
      <c r="BM372" s="20"/>
    </row>
    <row r="373" spans="16:65" ht="15.75" customHeight="1" x14ac:dyDescent="0.15">
      <c r="P373" s="20"/>
      <c r="Q373" s="20"/>
      <c r="AB373" s="20"/>
      <c r="AC373" s="20"/>
      <c r="AN373" s="20"/>
      <c r="AO373" s="20"/>
      <c r="AZ373" s="20"/>
      <c r="BA373" s="20"/>
      <c r="BL373" s="20"/>
      <c r="BM373" s="20"/>
    </row>
    <row r="374" spans="16:65" ht="15.75" customHeight="1" x14ac:dyDescent="0.15">
      <c r="P374" s="20"/>
      <c r="Q374" s="20"/>
      <c r="AB374" s="20"/>
      <c r="AC374" s="20"/>
      <c r="AN374" s="20"/>
      <c r="AO374" s="20"/>
      <c r="AZ374" s="20"/>
      <c r="BA374" s="20"/>
      <c r="BL374" s="20"/>
      <c r="BM374" s="20"/>
    </row>
    <row r="375" spans="16:65" ht="15.75" customHeight="1" x14ac:dyDescent="0.15">
      <c r="P375" s="20"/>
      <c r="Q375" s="20"/>
      <c r="AB375" s="20"/>
      <c r="AC375" s="20"/>
      <c r="AN375" s="20"/>
      <c r="AO375" s="20"/>
      <c r="AZ375" s="20"/>
      <c r="BA375" s="20"/>
      <c r="BL375" s="20"/>
      <c r="BM375" s="20"/>
    </row>
    <row r="376" spans="16:65" ht="15.75" customHeight="1" x14ac:dyDescent="0.15">
      <c r="P376" s="20"/>
      <c r="Q376" s="20"/>
      <c r="AB376" s="20"/>
      <c r="AC376" s="20"/>
      <c r="AN376" s="20"/>
      <c r="AO376" s="20"/>
      <c r="AZ376" s="20"/>
      <c r="BA376" s="20"/>
      <c r="BL376" s="20"/>
      <c r="BM376" s="20"/>
    </row>
    <row r="377" spans="16:65" ht="15.75" customHeight="1" x14ac:dyDescent="0.15">
      <c r="P377" s="20"/>
      <c r="Q377" s="20"/>
      <c r="AB377" s="20"/>
      <c r="AC377" s="20"/>
      <c r="AN377" s="20"/>
      <c r="AO377" s="20"/>
      <c r="AZ377" s="20"/>
      <c r="BA377" s="20"/>
      <c r="BL377" s="20"/>
      <c r="BM377" s="20"/>
    </row>
    <row r="378" spans="16:65" ht="15.75" customHeight="1" x14ac:dyDescent="0.15">
      <c r="P378" s="20"/>
      <c r="Q378" s="20"/>
      <c r="AB378" s="20"/>
      <c r="AC378" s="20"/>
      <c r="AN378" s="20"/>
      <c r="AO378" s="20"/>
      <c r="AZ378" s="20"/>
      <c r="BA378" s="20"/>
      <c r="BL378" s="20"/>
      <c r="BM378" s="20"/>
    </row>
    <row r="379" spans="16:65" ht="15.75" customHeight="1" x14ac:dyDescent="0.15">
      <c r="P379" s="20"/>
      <c r="Q379" s="20"/>
      <c r="AB379" s="20"/>
      <c r="AC379" s="20"/>
      <c r="AN379" s="20"/>
      <c r="AO379" s="20"/>
      <c r="AZ379" s="20"/>
      <c r="BA379" s="20"/>
      <c r="BL379" s="20"/>
      <c r="BM379" s="20"/>
    </row>
    <row r="380" spans="16:65" ht="15.75" customHeight="1" x14ac:dyDescent="0.15">
      <c r="P380" s="20"/>
      <c r="Q380" s="20"/>
      <c r="AB380" s="20"/>
      <c r="AC380" s="20"/>
      <c r="AN380" s="20"/>
      <c r="AO380" s="20"/>
      <c r="AZ380" s="20"/>
      <c r="BA380" s="20"/>
      <c r="BL380" s="20"/>
      <c r="BM380" s="20"/>
    </row>
    <row r="381" spans="16:65" ht="15.75" customHeight="1" x14ac:dyDescent="0.15">
      <c r="P381" s="20"/>
      <c r="Q381" s="20"/>
      <c r="AB381" s="20"/>
      <c r="AC381" s="20"/>
      <c r="AN381" s="20"/>
      <c r="AO381" s="20"/>
      <c r="AZ381" s="20"/>
      <c r="BA381" s="20"/>
      <c r="BL381" s="20"/>
      <c r="BM381" s="20"/>
    </row>
    <row r="382" spans="16:65" ht="15.75" customHeight="1" x14ac:dyDescent="0.15">
      <c r="P382" s="20"/>
      <c r="Q382" s="20"/>
      <c r="AB382" s="20"/>
      <c r="AC382" s="20"/>
      <c r="AN382" s="20"/>
      <c r="AO382" s="20"/>
      <c r="AZ382" s="20"/>
      <c r="BA382" s="20"/>
      <c r="BL382" s="20"/>
      <c r="BM382" s="20"/>
    </row>
    <row r="383" spans="16:65" ht="15.75" customHeight="1" x14ac:dyDescent="0.15">
      <c r="P383" s="20"/>
      <c r="Q383" s="20"/>
      <c r="AB383" s="20"/>
      <c r="AC383" s="20"/>
      <c r="AN383" s="20"/>
      <c r="AO383" s="20"/>
      <c r="AZ383" s="20"/>
      <c r="BA383" s="20"/>
      <c r="BL383" s="20"/>
      <c r="BM383" s="20"/>
    </row>
    <row r="384" spans="16:65" ht="15.75" customHeight="1" x14ac:dyDescent="0.15">
      <c r="P384" s="20"/>
      <c r="Q384" s="20"/>
      <c r="AB384" s="20"/>
      <c r="AC384" s="20"/>
      <c r="AN384" s="20"/>
      <c r="AO384" s="20"/>
      <c r="AZ384" s="20"/>
      <c r="BA384" s="20"/>
      <c r="BL384" s="20"/>
      <c r="BM384" s="20"/>
    </row>
    <row r="385" spans="16:65" ht="15.75" customHeight="1" x14ac:dyDescent="0.15">
      <c r="P385" s="20"/>
      <c r="Q385" s="20"/>
      <c r="AB385" s="20"/>
      <c r="AC385" s="20"/>
      <c r="AN385" s="20"/>
      <c r="AO385" s="20"/>
      <c r="AZ385" s="20"/>
      <c r="BA385" s="20"/>
      <c r="BL385" s="20"/>
      <c r="BM385" s="20"/>
    </row>
    <row r="386" spans="16:65" ht="15.75" customHeight="1" x14ac:dyDescent="0.15">
      <c r="P386" s="20"/>
      <c r="Q386" s="20"/>
      <c r="AB386" s="20"/>
      <c r="AC386" s="20"/>
      <c r="AN386" s="20"/>
      <c r="AO386" s="20"/>
      <c r="AZ386" s="20"/>
      <c r="BA386" s="20"/>
      <c r="BL386" s="20"/>
      <c r="BM386" s="20"/>
    </row>
    <row r="387" spans="16:65" ht="15.75" customHeight="1" x14ac:dyDescent="0.15">
      <c r="P387" s="20"/>
      <c r="Q387" s="20"/>
      <c r="AB387" s="20"/>
      <c r="AC387" s="20"/>
      <c r="AN387" s="20"/>
      <c r="AO387" s="20"/>
      <c r="AZ387" s="20"/>
      <c r="BA387" s="20"/>
      <c r="BL387" s="20"/>
      <c r="BM387" s="20"/>
    </row>
    <row r="388" spans="16:65" ht="15.75" customHeight="1" x14ac:dyDescent="0.15">
      <c r="P388" s="20"/>
      <c r="Q388" s="20"/>
      <c r="AB388" s="20"/>
      <c r="AC388" s="20"/>
      <c r="AN388" s="20"/>
      <c r="AO388" s="20"/>
      <c r="AZ388" s="20"/>
      <c r="BA388" s="20"/>
      <c r="BL388" s="20"/>
      <c r="BM388" s="20"/>
    </row>
    <row r="389" spans="16:65" ht="15.75" customHeight="1" x14ac:dyDescent="0.15">
      <c r="P389" s="20"/>
      <c r="Q389" s="20"/>
      <c r="AB389" s="20"/>
      <c r="AC389" s="20"/>
      <c r="AN389" s="20"/>
      <c r="AO389" s="20"/>
      <c r="AZ389" s="20"/>
      <c r="BA389" s="20"/>
      <c r="BL389" s="20"/>
      <c r="BM389" s="20"/>
    </row>
    <row r="390" spans="16:65" ht="15.75" customHeight="1" x14ac:dyDescent="0.15">
      <c r="P390" s="20"/>
      <c r="Q390" s="20"/>
      <c r="AB390" s="20"/>
      <c r="AC390" s="20"/>
      <c r="AN390" s="20"/>
      <c r="AO390" s="20"/>
      <c r="AZ390" s="20"/>
      <c r="BA390" s="20"/>
      <c r="BL390" s="20"/>
      <c r="BM390" s="20"/>
    </row>
    <row r="391" spans="16:65" ht="15.75" customHeight="1" x14ac:dyDescent="0.15">
      <c r="P391" s="20"/>
      <c r="Q391" s="20"/>
      <c r="AB391" s="20"/>
      <c r="AC391" s="20"/>
      <c r="AN391" s="20"/>
      <c r="AO391" s="20"/>
      <c r="AZ391" s="20"/>
      <c r="BA391" s="20"/>
      <c r="BL391" s="20"/>
      <c r="BM391" s="20"/>
    </row>
    <row r="392" spans="16:65" ht="15.75" customHeight="1" x14ac:dyDescent="0.15">
      <c r="P392" s="20"/>
      <c r="Q392" s="20"/>
      <c r="AB392" s="20"/>
      <c r="AC392" s="20"/>
      <c r="AN392" s="20"/>
      <c r="AO392" s="20"/>
      <c r="AZ392" s="20"/>
      <c r="BA392" s="20"/>
      <c r="BL392" s="20"/>
      <c r="BM392" s="20"/>
    </row>
    <row r="393" spans="16:65" ht="15.75" customHeight="1" x14ac:dyDescent="0.15">
      <c r="P393" s="20"/>
      <c r="Q393" s="20"/>
      <c r="AB393" s="20"/>
      <c r="AC393" s="20"/>
      <c r="AN393" s="20"/>
      <c r="AO393" s="20"/>
      <c r="AZ393" s="20"/>
      <c r="BA393" s="20"/>
      <c r="BL393" s="20"/>
      <c r="BM393" s="20"/>
    </row>
    <row r="394" spans="16:65" ht="15.75" customHeight="1" x14ac:dyDescent="0.15">
      <c r="P394" s="20"/>
      <c r="Q394" s="20"/>
      <c r="AB394" s="20"/>
      <c r="AC394" s="20"/>
      <c r="AN394" s="20"/>
      <c r="AO394" s="20"/>
      <c r="AZ394" s="20"/>
      <c r="BA394" s="20"/>
      <c r="BL394" s="20"/>
      <c r="BM394" s="20"/>
    </row>
    <row r="395" spans="16:65" ht="15.75" customHeight="1" x14ac:dyDescent="0.15">
      <c r="P395" s="20"/>
      <c r="Q395" s="20"/>
      <c r="AB395" s="20"/>
      <c r="AC395" s="20"/>
      <c r="AN395" s="20"/>
      <c r="AO395" s="20"/>
      <c r="AZ395" s="20"/>
      <c r="BA395" s="20"/>
      <c r="BL395" s="20"/>
      <c r="BM395" s="20"/>
    </row>
    <row r="396" spans="16:65" ht="15.75" customHeight="1" x14ac:dyDescent="0.15">
      <c r="P396" s="20"/>
      <c r="Q396" s="20"/>
      <c r="AB396" s="20"/>
      <c r="AC396" s="20"/>
      <c r="AN396" s="20"/>
      <c r="AO396" s="20"/>
      <c r="AZ396" s="20"/>
      <c r="BA396" s="20"/>
      <c r="BL396" s="20"/>
      <c r="BM396" s="20"/>
    </row>
    <row r="397" spans="16:65" ht="15.75" customHeight="1" x14ac:dyDescent="0.15">
      <c r="P397" s="20"/>
      <c r="Q397" s="20"/>
      <c r="AB397" s="20"/>
      <c r="AC397" s="20"/>
      <c r="AN397" s="20"/>
      <c r="AO397" s="20"/>
      <c r="AZ397" s="20"/>
      <c r="BA397" s="20"/>
      <c r="BL397" s="20"/>
      <c r="BM397" s="20"/>
    </row>
    <row r="398" spans="16:65" ht="15.75" customHeight="1" x14ac:dyDescent="0.15">
      <c r="P398" s="20"/>
      <c r="Q398" s="20"/>
      <c r="AB398" s="20"/>
      <c r="AC398" s="20"/>
      <c r="AN398" s="20"/>
      <c r="AO398" s="20"/>
      <c r="AZ398" s="20"/>
      <c r="BA398" s="20"/>
      <c r="BL398" s="20"/>
      <c r="BM398" s="20"/>
    </row>
    <row r="399" spans="16:65" ht="15.75" customHeight="1" x14ac:dyDescent="0.15">
      <c r="P399" s="20"/>
      <c r="Q399" s="20"/>
      <c r="AB399" s="20"/>
      <c r="AC399" s="20"/>
      <c r="AN399" s="20"/>
      <c r="AO399" s="20"/>
      <c r="AZ399" s="20"/>
      <c r="BA399" s="20"/>
      <c r="BL399" s="20"/>
      <c r="BM399" s="20"/>
    </row>
    <row r="400" spans="16:65" ht="15.75" customHeight="1" x14ac:dyDescent="0.15">
      <c r="P400" s="20"/>
      <c r="Q400" s="20"/>
      <c r="AB400" s="20"/>
      <c r="AC400" s="20"/>
      <c r="AN400" s="20"/>
      <c r="AO400" s="20"/>
      <c r="AZ400" s="20"/>
      <c r="BA400" s="20"/>
      <c r="BL400" s="20"/>
      <c r="BM400" s="20"/>
    </row>
    <row r="401" spans="16:65" ht="15.75" customHeight="1" x14ac:dyDescent="0.15">
      <c r="P401" s="20"/>
      <c r="Q401" s="20"/>
      <c r="AB401" s="20"/>
      <c r="AC401" s="20"/>
      <c r="AN401" s="20"/>
      <c r="AO401" s="20"/>
      <c r="AZ401" s="20"/>
      <c r="BA401" s="20"/>
      <c r="BL401" s="20"/>
      <c r="BM401" s="20"/>
    </row>
    <row r="402" spans="16:65" ht="15.75" customHeight="1" x14ac:dyDescent="0.15">
      <c r="P402" s="20"/>
      <c r="Q402" s="20"/>
      <c r="AB402" s="20"/>
      <c r="AC402" s="20"/>
      <c r="AN402" s="20"/>
      <c r="AO402" s="20"/>
      <c r="AZ402" s="20"/>
      <c r="BA402" s="20"/>
      <c r="BL402" s="20"/>
      <c r="BM402" s="20"/>
    </row>
    <row r="403" spans="16:65" ht="15.75" customHeight="1" x14ac:dyDescent="0.15">
      <c r="P403" s="20"/>
      <c r="Q403" s="20"/>
      <c r="AB403" s="20"/>
      <c r="AC403" s="20"/>
      <c r="AN403" s="20"/>
      <c r="AO403" s="20"/>
      <c r="AZ403" s="20"/>
      <c r="BA403" s="20"/>
      <c r="BL403" s="20"/>
      <c r="BM403" s="20"/>
    </row>
    <row r="404" spans="16:65" ht="15.75" customHeight="1" x14ac:dyDescent="0.15">
      <c r="P404" s="20"/>
      <c r="Q404" s="20"/>
      <c r="AB404" s="20"/>
      <c r="AC404" s="20"/>
      <c r="AN404" s="20"/>
      <c r="AO404" s="20"/>
      <c r="AZ404" s="20"/>
      <c r="BA404" s="20"/>
      <c r="BL404" s="20"/>
      <c r="BM404" s="20"/>
    </row>
    <row r="405" spans="16:65" ht="15.75" customHeight="1" x14ac:dyDescent="0.15">
      <c r="P405" s="20"/>
      <c r="Q405" s="20"/>
      <c r="AB405" s="20"/>
      <c r="AC405" s="20"/>
      <c r="AN405" s="20"/>
      <c r="AO405" s="20"/>
      <c r="AZ405" s="20"/>
      <c r="BA405" s="20"/>
      <c r="BL405" s="20"/>
      <c r="BM405" s="20"/>
    </row>
    <row r="406" spans="16:65" ht="15.75" customHeight="1" x14ac:dyDescent="0.15">
      <c r="P406" s="20"/>
      <c r="Q406" s="20"/>
      <c r="AB406" s="20"/>
      <c r="AC406" s="20"/>
      <c r="AN406" s="20"/>
      <c r="AO406" s="20"/>
      <c r="AZ406" s="20"/>
      <c r="BA406" s="20"/>
      <c r="BL406" s="20"/>
      <c r="BM406" s="20"/>
    </row>
    <row r="407" spans="16:65" ht="15.75" customHeight="1" x14ac:dyDescent="0.15">
      <c r="P407" s="20"/>
      <c r="Q407" s="20"/>
      <c r="AB407" s="20"/>
      <c r="AC407" s="20"/>
      <c r="AN407" s="20"/>
      <c r="AO407" s="20"/>
      <c r="AZ407" s="20"/>
      <c r="BA407" s="20"/>
      <c r="BL407" s="20"/>
      <c r="BM407" s="20"/>
    </row>
    <row r="408" spans="16:65" ht="15.75" customHeight="1" x14ac:dyDescent="0.15">
      <c r="P408" s="20"/>
      <c r="Q408" s="20"/>
      <c r="AB408" s="20"/>
      <c r="AC408" s="20"/>
      <c r="AN408" s="20"/>
      <c r="AO408" s="20"/>
      <c r="AZ408" s="20"/>
      <c r="BA408" s="20"/>
      <c r="BL408" s="20"/>
      <c r="BM408" s="20"/>
    </row>
    <row r="409" spans="16:65" ht="15.75" customHeight="1" x14ac:dyDescent="0.15">
      <c r="P409" s="20"/>
      <c r="Q409" s="20"/>
      <c r="AB409" s="20"/>
      <c r="AC409" s="20"/>
      <c r="AN409" s="20"/>
      <c r="AO409" s="20"/>
      <c r="AZ409" s="20"/>
      <c r="BA409" s="20"/>
      <c r="BL409" s="20"/>
      <c r="BM409" s="20"/>
    </row>
    <row r="410" spans="16:65" ht="15.75" customHeight="1" x14ac:dyDescent="0.15">
      <c r="P410" s="20"/>
      <c r="Q410" s="20"/>
      <c r="AB410" s="20"/>
      <c r="AC410" s="20"/>
      <c r="AN410" s="20"/>
      <c r="AO410" s="20"/>
      <c r="AZ410" s="20"/>
      <c r="BA410" s="20"/>
      <c r="BL410" s="20"/>
      <c r="BM410" s="20"/>
    </row>
    <row r="411" spans="16:65" ht="15.75" customHeight="1" x14ac:dyDescent="0.15">
      <c r="P411" s="20"/>
      <c r="Q411" s="20"/>
      <c r="AB411" s="20"/>
      <c r="AC411" s="20"/>
      <c r="AN411" s="20"/>
      <c r="AO411" s="20"/>
      <c r="AZ411" s="20"/>
      <c r="BA411" s="20"/>
      <c r="BL411" s="20"/>
      <c r="BM411" s="20"/>
    </row>
    <row r="412" spans="16:65" ht="15.75" customHeight="1" x14ac:dyDescent="0.15">
      <c r="P412" s="20"/>
      <c r="Q412" s="20"/>
      <c r="AB412" s="20"/>
      <c r="AC412" s="20"/>
      <c r="AN412" s="20"/>
      <c r="AO412" s="20"/>
      <c r="AZ412" s="20"/>
      <c r="BA412" s="20"/>
      <c r="BL412" s="20"/>
      <c r="BM412" s="20"/>
    </row>
    <row r="413" spans="16:65" ht="15.75" customHeight="1" x14ac:dyDescent="0.15">
      <c r="P413" s="20"/>
      <c r="Q413" s="20"/>
      <c r="AB413" s="20"/>
      <c r="AC413" s="20"/>
      <c r="AN413" s="20"/>
      <c r="AO413" s="20"/>
      <c r="AZ413" s="20"/>
      <c r="BA413" s="20"/>
      <c r="BL413" s="20"/>
      <c r="BM413" s="20"/>
    </row>
    <row r="414" spans="16:65" ht="15.75" customHeight="1" x14ac:dyDescent="0.15">
      <c r="P414" s="20"/>
      <c r="Q414" s="20"/>
      <c r="AB414" s="20"/>
      <c r="AC414" s="20"/>
      <c r="AN414" s="20"/>
      <c r="AO414" s="20"/>
      <c r="AZ414" s="20"/>
      <c r="BA414" s="20"/>
      <c r="BL414" s="20"/>
      <c r="BM414" s="20"/>
    </row>
    <row r="415" spans="16:65" ht="15.75" customHeight="1" x14ac:dyDescent="0.15">
      <c r="P415" s="20"/>
      <c r="Q415" s="20"/>
      <c r="AB415" s="20"/>
      <c r="AC415" s="20"/>
      <c r="AN415" s="20"/>
      <c r="AO415" s="20"/>
      <c r="AZ415" s="20"/>
      <c r="BA415" s="20"/>
      <c r="BL415" s="20"/>
      <c r="BM415" s="20"/>
    </row>
    <row r="416" spans="16:65" ht="15.75" customHeight="1" x14ac:dyDescent="0.15">
      <c r="P416" s="20"/>
      <c r="Q416" s="20"/>
      <c r="AB416" s="20"/>
      <c r="AC416" s="20"/>
      <c r="AN416" s="20"/>
      <c r="AO416" s="20"/>
      <c r="AZ416" s="20"/>
      <c r="BA416" s="20"/>
      <c r="BL416" s="20"/>
      <c r="BM416" s="20"/>
    </row>
    <row r="417" spans="16:65" ht="15.75" customHeight="1" x14ac:dyDescent="0.15">
      <c r="P417" s="20"/>
      <c r="Q417" s="20"/>
      <c r="AB417" s="20"/>
      <c r="AC417" s="20"/>
      <c r="AN417" s="20"/>
      <c r="AO417" s="20"/>
      <c r="AZ417" s="20"/>
      <c r="BA417" s="20"/>
      <c r="BL417" s="20"/>
      <c r="BM417" s="20"/>
    </row>
    <row r="418" spans="16:65" ht="15.75" customHeight="1" x14ac:dyDescent="0.15">
      <c r="P418" s="20"/>
      <c r="Q418" s="20"/>
      <c r="AB418" s="20"/>
      <c r="AC418" s="20"/>
      <c r="AN418" s="20"/>
      <c r="AO418" s="20"/>
      <c r="AZ418" s="20"/>
      <c r="BA418" s="20"/>
      <c r="BL418" s="20"/>
      <c r="BM418" s="20"/>
    </row>
    <row r="419" spans="16:65" ht="15.75" customHeight="1" x14ac:dyDescent="0.15">
      <c r="P419" s="20"/>
      <c r="Q419" s="20"/>
      <c r="AB419" s="20"/>
      <c r="AC419" s="20"/>
      <c r="AN419" s="20"/>
      <c r="AO419" s="20"/>
      <c r="AZ419" s="20"/>
      <c r="BA419" s="20"/>
      <c r="BL419" s="20"/>
      <c r="BM419" s="20"/>
    </row>
    <row r="420" spans="16:65" ht="15.75" customHeight="1" x14ac:dyDescent="0.15">
      <c r="P420" s="20"/>
      <c r="Q420" s="20"/>
      <c r="AB420" s="20"/>
      <c r="AC420" s="20"/>
      <c r="AN420" s="20"/>
      <c r="AO420" s="20"/>
      <c r="AZ420" s="20"/>
      <c r="BA420" s="20"/>
      <c r="BL420" s="20"/>
      <c r="BM420" s="20"/>
    </row>
    <row r="421" spans="16:65" ht="15.75" customHeight="1" x14ac:dyDescent="0.15">
      <c r="P421" s="20"/>
      <c r="Q421" s="20"/>
      <c r="AB421" s="20"/>
      <c r="AC421" s="20"/>
      <c r="AN421" s="20"/>
      <c r="AO421" s="20"/>
      <c r="AZ421" s="20"/>
      <c r="BA421" s="20"/>
      <c r="BL421" s="20"/>
      <c r="BM421" s="20"/>
    </row>
    <row r="422" spans="16:65" ht="15.75" customHeight="1" x14ac:dyDescent="0.15">
      <c r="P422" s="20"/>
      <c r="Q422" s="20"/>
      <c r="AB422" s="20"/>
      <c r="AC422" s="20"/>
      <c r="AN422" s="20"/>
      <c r="AO422" s="20"/>
      <c r="AZ422" s="20"/>
      <c r="BA422" s="20"/>
      <c r="BL422" s="20"/>
      <c r="BM422" s="20"/>
    </row>
    <row r="423" spans="16:65" ht="15.75" customHeight="1" x14ac:dyDescent="0.15">
      <c r="P423" s="20"/>
      <c r="Q423" s="20"/>
      <c r="AB423" s="20"/>
      <c r="AC423" s="20"/>
      <c r="AN423" s="20"/>
      <c r="AO423" s="20"/>
      <c r="AZ423" s="20"/>
      <c r="BA423" s="20"/>
      <c r="BL423" s="20"/>
      <c r="BM423" s="20"/>
    </row>
    <row r="424" spans="16:65" ht="15.75" customHeight="1" x14ac:dyDescent="0.15">
      <c r="P424" s="20"/>
      <c r="Q424" s="20"/>
      <c r="AB424" s="20"/>
      <c r="AC424" s="20"/>
      <c r="AN424" s="20"/>
      <c r="AO424" s="20"/>
      <c r="AZ424" s="20"/>
      <c r="BA424" s="20"/>
      <c r="BL424" s="20"/>
      <c r="BM424" s="20"/>
    </row>
    <row r="425" spans="16:65" ht="15.75" customHeight="1" x14ac:dyDescent="0.15">
      <c r="P425" s="20"/>
      <c r="Q425" s="20"/>
      <c r="AB425" s="20"/>
      <c r="AC425" s="20"/>
      <c r="AN425" s="20"/>
      <c r="AO425" s="20"/>
      <c r="AZ425" s="20"/>
      <c r="BA425" s="20"/>
      <c r="BL425" s="20"/>
      <c r="BM425" s="20"/>
    </row>
    <row r="426" spans="16:65" ht="15.75" customHeight="1" x14ac:dyDescent="0.15">
      <c r="P426" s="20"/>
      <c r="Q426" s="20"/>
      <c r="AB426" s="20"/>
      <c r="AC426" s="20"/>
      <c r="AN426" s="20"/>
      <c r="AO426" s="20"/>
      <c r="AZ426" s="20"/>
      <c r="BA426" s="20"/>
      <c r="BL426" s="20"/>
      <c r="BM426" s="20"/>
    </row>
    <row r="427" spans="16:65" ht="15.75" customHeight="1" x14ac:dyDescent="0.15">
      <c r="P427" s="20"/>
      <c r="Q427" s="20"/>
      <c r="AB427" s="20"/>
      <c r="AC427" s="20"/>
      <c r="AN427" s="20"/>
      <c r="AO427" s="20"/>
      <c r="AZ427" s="20"/>
      <c r="BA427" s="20"/>
      <c r="BL427" s="20"/>
      <c r="BM427" s="20"/>
    </row>
    <row r="428" spans="16:65" ht="15.75" customHeight="1" x14ac:dyDescent="0.15">
      <c r="P428" s="20"/>
      <c r="Q428" s="20"/>
      <c r="AB428" s="20"/>
      <c r="AC428" s="20"/>
      <c r="AN428" s="20"/>
      <c r="AO428" s="20"/>
      <c r="AZ428" s="20"/>
      <c r="BA428" s="20"/>
      <c r="BL428" s="20"/>
      <c r="BM428" s="20"/>
    </row>
    <row r="429" spans="16:65" ht="15.75" customHeight="1" x14ac:dyDescent="0.15">
      <c r="P429" s="20"/>
      <c r="Q429" s="20"/>
      <c r="AB429" s="20"/>
      <c r="AC429" s="20"/>
      <c r="AN429" s="20"/>
      <c r="AO429" s="20"/>
      <c r="AZ429" s="20"/>
      <c r="BA429" s="20"/>
      <c r="BL429" s="20"/>
      <c r="BM429" s="20"/>
    </row>
    <row r="430" spans="16:65" ht="15.75" customHeight="1" x14ac:dyDescent="0.15">
      <c r="P430" s="20"/>
      <c r="Q430" s="20"/>
      <c r="AB430" s="20"/>
      <c r="AC430" s="20"/>
      <c r="AN430" s="20"/>
      <c r="AO430" s="20"/>
      <c r="AZ430" s="20"/>
      <c r="BA430" s="20"/>
      <c r="BL430" s="20"/>
      <c r="BM430" s="20"/>
    </row>
    <row r="431" spans="16:65" ht="15.75" customHeight="1" x14ac:dyDescent="0.15">
      <c r="P431" s="20"/>
      <c r="Q431" s="20"/>
      <c r="AB431" s="20"/>
      <c r="AC431" s="20"/>
      <c r="AN431" s="20"/>
      <c r="AO431" s="20"/>
      <c r="AZ431" s="20"/>
      <c r="BA431" s="20"/>
      <c r="BL431" s="20"/>
      <c r="BM431" s="20"/>
    </row>
    <row r="432" spans="16:65" ht="15.75" customHeight="1" x14ac:dyDescent="0.15">
      <c r="P432" s="20"/>
      <c r="Q432" s="20"/>
      <c r="AB432" s="20"/>
      <c r="AC432" s="20"/>
      <c r="AN432" s="20"/>
      <c r="AO432" s="20"/>
      <c r="AZ432" s="20"/>
      <c r="BA432" s="20"/>
      <c r="BL432" s="20"/>
      <c r="BM432" s="20"/>
    </row>
    <row r="433" spans="16:65" ht="15.75" customHeight="1" x14ac:dyDescent="0.15">
      <c r="P433" s="20"/>
      <c r="Q433" s="20"/>
      <c r="AB433" s="20"/>
      <c r="AC433" s="20"/>
      <c r="AN433" s="20"/>
      <c r="AO433" s="20"/>
      <c r="AZ433" s="20"/>
      <c r="BA433" s="20"/>
      <c r="BL433" s="20"/>
      <c r="BM433" s="20"/>
    </row>
    <row r="434" spans="16:65" ht="15.75" customHeight="1" x14ac:dyDescent="0.15">
      <c r="P434" s="20"/>
      <c r="Q434" s="20"/>
      <c r="AB434" s="20"/>
      <c r="AC434" s="20"/>
      <c r="AN434" s="20"/>
      <c r="AO434" s="20"/>
      <c r="AZ434" s="20"/>
      <c r="BA434" s="20"/>
      <c r="BL434" s="20"/>
      <c r="BM434" s="20"/>
    </row>
    <row r="435" spans="16:65" ht="15.75" customHeight="1" x14ac:dyDescent="0.15">
      <c r="P435" s="20"/>
      <c r="Q435" s="20"/>
      <c r="AB435" s="20"/>
      <c r="AC435" s="20"/>
      <c r="AN435" s="20"/>
      <c r="AO435" s="20"/>
      <c r="AZ435" s="20"/>
      <c r="BA435" s="20"/>
      <c r="BL435" s="20"/>
      <c r="BM435" s="20"/>
    </row>
    <row r="436" spans="16:65" ht="15.75" customHeight="1" x14ac:dyDescent="0.15">
      <c r="P436" s="20"/>
      <c r="Q436" s="20"/>
      <c r="AB436" s="20"/>
      <c r="AC436" s="20"/>
      <c r="AN436" s="20"/>
      <c r="AO436" s="20"/>
      <c r="AZ436" s="20"/>
      <c r="BA436" s="20"/>
      <c r="BL436" s="20"/>
      <c r="BM436" s="20"/>
    </row>
    <row r="437" spans="16:65" ht="15.75" customHeight="1" x14ac:dyDescent="0.15">
      <c r="P437" s="20"/>
      <c r="Q437" s="20"/>
      <c r="AB437" s="20"/>
      <c r="AC437" s="20"/>
      <c r="AN437" s="20"/>
      <c r="AO437" s="20"/>
      <c r="AZ437" s="20"/>
      <c r="BA437" s="20"/>
      <c r="BL437" s="20"/>
      <c r="BM437" s="20"/>
    </row>
    <row r="438" spans="16:65" ht="15.75" customHeight="1" x14ac:dyDescent="0.15">
      <c r="P438" s="20"/>
      <c r="Q438" s="20"/>
      <c r="AB438" s="20"/>
      <c r="AC438" s="20"/>
      <c r="AN438" s="20"/>
      <c r="AO438" s="20"/>
      <c r="AZ438" s="20"/>
      <c r="BA438" s="20"/>
      <c r="BL438" s="20"/>
      <c r="BM438" s="20"/>
    </row>
    <row r="439" spans="16:65" ht="15.75" customHeight="1" x14ac:dyDescent="0.15">
      <c r="P439" s="20"/>
      <c r="Q439" s="20"/>
      <c r="AB439" s="20"/>
      <c r="AC439" s="20"/>
      <c r="AN439" s="20"/>
      <c r="AO439" s="20"/>
      <c r="AZ439" s="20"/>
      <c r="BA439" s="20"/>
      <c r="BL439" s="20"/>
      <c r="BM439" s="20"/>
    </row>
    <row r="440" spans="16:65" ht="15.75" customHeight="1" x14ac:dyDescent="0.15">
      <c r="P440" s="20"/>
      <c r="Q440" s="20"/>
      <c r="AB440" s="20"/>
      <c r="AC440" s="20"/>
      <c r="AN440" s="20"/>
      <c r="AO440" s="20"/>
      <c r="AZ440" s="20"/>
      <c r="BA440" s="20"/>
      <c r="BL440" s="20"/>
      <c r="BM440" s="20"/>
    </row>
    <row r="441" spans="16:65" ht="15.75" customHeight="1" x14ac:dyDescent="0.15">
      <c r="P441" s="20"/>
      <c r="Q441" s="20"/>
      <c r="AB441" s="20"/>
      <c r="AC441" s="20"/>
      <c r="AN441" s="20"/>
      <c r="AO441" s="20"/>
      <c r="AZ441" s="20"/>
      <c r="BA441" s="20"/>
      <c r="BL441" s="20"/>
      <c r="BM441" s="20"/>
    </row>
    <row r="442" spans="16:65" ht="15.75" customHeight="1" x14ac:dyDescent="0.15">
      <c r="P442" s="20"/>
      <c r="Q442" s="20"/>
      <c r="AB442" s="20"/>
      <c r="AC442" s="20"/>
      <c r="AN442" s="20"/>
      <c r="AO442" s="20"/>
      <c r="AZ442" s="20"/>
      <c r="BA442" s="20"/>
      <c r="BL442" s="20"/>
      <c r="BM442" s="20"/>
    </row>
    <row r="443" spans="16:65" ht="15.75" customHeight="1" x14ac:dyDescent="0.15">
      <c r="P443" s="20"/>
      <c r="Q443" s="20"/>
      <c r="AB443" s="20"/>
      <c r="AC443" s="20"/>
      <c r="AN443" s="20"/>
      <c r="AO443" s="20"/>
      <c r="AZ443" s="20"/>
      <c r="BA443" s="20"/>
      <c r="BL443" s="20"/>
      <c r="BM443" s="20"/>
    </row>
    <row r="444" spans="16:65" ht="15.75" customHeight="1" x14ac:dyDescent="0.15">
      <c r="P444" s="20"/>
      <c r="Q444" s="20"/>
      <c r="AB444" s="20"/>
      <c r="AC444" s="20"/>
      <c r="AN444" s="20"/>
      <c r="AO444" s="20"/>
      <c r="AZ444" s="20"/>
      <c r="BA444" s="20"/>
      <c r="BL444" s="20"/>
      <c r="BM444" s="20"/>
    </row>
    <row r="445" spans="16:65" ht="15.75" customHeight="1" x14ac:dyDescent="0.15">
      <c r="P445" s="20"/>
      <c r="Q445" s="20"/>
      <c r="AB445" s="20"/>
      <c r="AC445" s="20"/>
      <c r="AN445" s="20"/>
      <c r="AO445" s="20"/>
      <c r="AZ445" s="20"/>
      <c r="BA445" s="20"/>
      <c r="BL445" s="20"/>
      <c r="BM445" s="20"/>
    </row>
    <row r="446" spans="16:65" ht="15.75" customHeight="1" x14ac:dyDescent="0.15">
      <c r="P446" s="20"/>
      <c r="Q446" s="20"/>
      <c r="AB446" s="20"/>
      <c r="AC446" s="20"/>
      <c r="AN446" s="20"/>
      <c r="AO446" s="20"/>
      <c r="AZ446" s="20"/>
      <c r="BA446" s="20"/>
      <c r="BL446" s="20"/>
      <c r="BM446" s="20"/>
    </row>
    <row r="447" spans="16:65" ht="15.75" customHeight="1" x14ac:dyDescent="0.15">
      <c r="P447" s="20"/>
      <c r="Q447" s="20"/>
      <c r="AB447" s="20"/>
      <c r="AC447" s="20"/>
      <c r="AN447" s="20"/>
      <c r="AO447" s="20"/>
      <c r="AZ447" s="20"/>
      <c r="BA447" s="20"/>
      <c r="BL447" s="20"/>
      <c r="BM447" s="20"/>
    </row>
    <row r="448" spans="16:65" ht="15.75" customHeight="1" x14ac:dyDescent="0.15">
      <c r="P448" s="20"/>
      <c r="Q448" s="20"/>
      <c r="AB448" s="20"/>
      <c r="AC448" s="20"/>
      <c r="AN448" s="20"/>
      <c r="AO448" s="20"/>
      <c r="AZ448" s="20"/>
      <c r="BA448" s="20"/>
      <c r="BL448" s="20"/>
      <c r="BM448" s="20"/>
    </row>
    <row r="449" spans="16:65" ht="15.75" customHeight="1" x14ac:dyDescent="0.15">
      <c r="P449" s="20"/>
      <c r="Q449" s="20"/>
      <c r="AB449" s="20"/>
      <c r="AC449" s="20"/>
      <c r="AN449" s="20"/>
      <c r="AO449" s="20"/>
      <c r="AZ449" s="20"/>
      <c r="BA449" s="20"/>
      <c r="BL449" s="20"/>
      <c r="BM449" s="20"/>
    </row>
    <row r="450" spans="16:65" ht="15.75" customHeight="1" x14ac:dyDescent="0.15">
      <c r="P450" s="20"/>
      <c r="Q450" s="20"/>
      <c r="AB450" s="20"/>
      <c r="AC450" s="20"/>
      <c r="AN450" s="20"/>
      <c r="AO450" s="20"/>
      <c r="AZ450" s="20"/>
      <c r="BA450" s="20"/>
      <c r="BL450" s="20"/>
      <c r="BM450" s="20"/>
    </row>
    <row r="451" spans="16:65" ht="15.75" customHeight="1" x14ac:dyDescent="0.15">
      <c r="P451" s="20"/>
      <c r="Q451" s="20"/>
      <c r="AB451" s="20"/>
      <c r="AC451" s="20"/>
      <c r="AN451" s="20"/>
      <c r="AO451" s="20"/>
      <c r="AZ451" s="20"/>
      <c r="BA451" s="20"/>
      <c r="BL451" s="20"/>
      <c r="BM451" s="20"/>
    </row>
    <row r="452" spans="16:65" ht="15.75" customHeight="1" x14ac:dyDescent="0.15">
      <c r="P452" s="20"/>
      <c r="Q452" s="20"/>
      <c r="AB452" s="20"/>
      <c r="AC452" s="20"/>
      <c r="AN452" s="20"/>
      <c r="AO452" s="20"/>
      <c r="AZ452" s="20"/>
      <c r="BA452" s="20"/>
      <c r="BL452" s="20"/>
      <c r="BM452" s="20"/>
    </row>
    <row r="453" spans="16:65" ht="15.75" customHeight="1" x14ac:dyDescent="0.15">
      <c r="P453" s="20"/>
      <c r="Q453" s="20"/>
      <c r="AB453" s="20"/>
      <c r="AC453" s="20"/>
      <c r="AN453" s="20"/>
      <c r="AO453" s="20"/>
      <c r="AZ453" s="20"/>
      <c r="BA453" s="20"/>
      <c r="BL453" s="20"/>
      <c r="BM453" s="20"/>
    </row>
    <row r="454" spans="16:65" ht="15.75" customHeight="1" x14ac:dyDescent="0.15">
      <c r="P454" s="20"/>
      <c r="Q454" s="20"/>
      <c r="AB454" s="20"/>
      <c r="AC454" s="20"/>
      <c r="AN454" s="20"/>
      <c r="AO454" s="20"/>
      <c r="AZ454" s="20"/>
      <c r="BA454" s="20"/>
      <c r="BL454" s="20"/>
      <c r="BM454" s="20"/>
    </row>
    <row r="455" spans="16:65" ht="15.75" customHeight="1" x14ac:dyDescent="0.15">
      <c r="P455" s="20"/>
      <c r="Q455" s="20"/>
      <c r="AB455" s="20"/>
      <c r="AC455" s="20"/>
      <c r="AN455" s="20"/>
      <c r="AO455" s="20"/>
      <c r="AZ455" s="20"/>
      <c r="BA455" s="20"/>
      <c r="BL455" s="20"/>
      <c r="BM455" s="20"/>
    </row>
    <row r="456" spans="16:65" ht="15.75" customHeight="1" x14ac:dyDescent="0.15">
      <c r="P456" s="20"/>
      <c r="Q456" s="20"/>
      <c r="AB456" s="20"/>
      <c r="AC456" s="20"/>
      <c r="AN456" s="20"/>
      <c r="AO456" s="20"/>
      <c r="AZ456" s="20"/>
      <c r="BA456" s="20"/>
      <c r="BL456" s="20"/>
      <c r="BM456" s="20"/>
    </row>
    <row r="457" spans="16:65" ht="15.75" customHeight="1" x14ac:dyDescent="0.15">
      <c r="P457" s="20"/>
      <c r="Q457" s="20"/>
      <c r="AB457" s="20"/>
      <c r="AC457" s="20"/>
      <c r="AN457" s="20"/>
      <c r="AO457" s="20"/>
      <c r="AZ457" s="20"/>
      <c r="BA457" s="20"/>
      <c r="BL457" s="20"/>
      <c r="BM457" s="20"/>
    </row>
    <row r="458" spans="16:65" ht="15.75" customHeight="1" x14ac:dyDescent="0.15">
      <c r="P458" s="20"/>
      <c r="Q458" s="20"/>
      <c r="AB458" s="20"/>
      <c r="AC458" s="20"/>
      <c r="AN458" s="20"/>
      <c r="AO458" s="20"/>
      <c r="AZ458" s="20"/>
      <c r="BA458" s="20"/>
      <c r="BL458" s="20"/>
      <c r="BM458" s="20"/>
    </row>
    <row r="459" spans="16:65" ht="15.75" customHeight="1" x14ac:dyDescent="0.15">
      <c r="P459" s="20"/>
      <c r="Q459" s="20"/>
      <c r="AB459" s="20"/>
      <c r="AC459" s="20"/>
      <c r="AN459" s="20"/>
      <c r="AO459" s="20"/>
      <c r="AZ459" s="20"/>
      <c r="BA459" s="20"/>
      <c r="BL459" s="20"/>
      <c r="BM459" s="20"/>
    </row>
    <row r="460" spans="16:65" ht="15.75" customHeight="1" x14ac:dyDescent="0.15">
      <c r="P460" s="20"/>
      <c r="Q460" s="20"/>
      <c r="AB460" s="20"/>
      <c r="AC460" s="20"/>
      <c r="AN460" s="20"/>
      <c r="AO460" s="20"/>
      <c r="AZ460" s="20"/>
      <c r="BA460" s="20"/>
      <c r="BL460" s="20"/>
      <c r="BM460" s="20"/>
    </row>
    <row r="461" spans="16:65" ht="15.75" customHeight="1" x14ac:dyDescent="0.15">
      <c r="P461" s="20"/>
      <c r="Q461" s="20"/>
      <c r="AB461" s="20"/>
      <c r="AC461" s="20"/>
      <c r="AN461" s="20"/>
      <c r="AO461" s="20"/>
      <c r="AZ461" s="20"/>
      <c r="BA461" s="20"/>
      <c r="BL461" s="20"/>
      <c r="BM461" s="20"/>
    </row>
    <row r="462" spans="16:65" ht="15.75" customHeight="1" x14ac:dyDescent="0.15">
      <c r="P462" s="20"/>
      <c r="Q462" s="20"/>
      <c r="AB462" s="20"/>
      <c r="AC462" s="20"/>
      <c r="AN462" s="20"/>
      <c r="AO462" s="20"/>
      <c r="AZ462" s="20"/>
      <c r="BA462" s="20"/>
      <c r="BL462" s="20"/>
      <c r="BM462" s="20"/>
    </row>
    <row r="463" spans="16:65" ht="15.75" customHeight="1" x14ac:dyDescent="0.15">
      <c r="P463" s="20"/>
      <c r="Q463" s="20"/>
      <c r="AB463" s="20"/>
      <c r="AC463" s="20"/>
      <c r="AN463" s="20"/>
      <c r="AO463" s="20"/>
      <c r="AZ463" s="20"/>
      <c r="BA463" s="20"/>
      <c r="BL463" s="20"/>
      <c r="BM463" s="20"/>
    </row>
    <row r="464" spans="16:65" ht="15.75" customHeight="1" x14ac:dyDescent="0.15">
      <c r="P464" s="20"/>
      <c r="Q464" s="20"/>
      <c r="AB464" s="20"/>
      <c r="AC464" s="20"/>
      <c r="AN464" s="20"/>
      <c r="AO464" s="20"/>
      <c r="AZ464" s="20"/>
      <c r="BA464" s="20"/>
      <c r="BL464" s="20"/>
      <c r="BM464" s="20"/>
    </row>
    <row r="465" spans="16:65" ht="15.75" customHeight="1" x14ac:dyDescent="0.15">
      <c r="P465" s="20"/>
      <c r="Q465" s="20"/>
      <c r="AB465" s="20"/>
      <c r="AC465" s="20"/>
      <c r="AN465" s="20"/>
      <c r="AO465" s="20"/>
      <c r="AZ465" s="20"/>
      <c r="BA465" s="20"/>
      <c r="BL465" s="20"/>
      <c r="BM465" s="20"/>
    </row>
    <row r="466" spans="16:65" ht="15.75" customHeight="1" x14ac:dyDescent="0.15">
      <c r="P466" s="20"/>
      <c r="Q466" s="20"/>
      <c r="AB466" s="20"/>
      <c r="AC466" s="20"/>
      <c r="AN466" s="20"/>
      <c r="AO466" s="20"/>
      <c r="AZ466" s="20"/>
      <c r="BA466" s="20"/>
      <c r="BL466" s="20"/>
      <c r="BM466" s="20"/>
    </row>
    <row r="467" spans="16:65" ht="15.75" customHeight="1" x14ac:dyDescent="0.15">
      <c r="P467" s="20"/>
      <c r="Q467" s="20"/>
      <c r="AB467" s="20"/>
      <c r="AC467" s="20"/>
      <c r="AN467" s="20"/>
      <c r="AO467" s="20"/>
      <c r="AZ467" s="20"/>
      <c r="BA467" s="20"/>
      <c r="BL467" s="20"/>
      <c r="BM467" s="20"/>
    </row>
    <row r="468" spans="16:65" ht="15.75" customHeight="1" x14ac:dyDescent="0.15">
      <c r="P468" s="20"/>
      <c r="Q468" s="20"/>
      <c r="AB468" s="20"/>
      <c r="AC468" s="20"/>
      <c r="AN468" s="20"/>
      <c r="AO468" s="20"/>
      <c r="AZ468" s="20"/>
      <c r="BA468" s="20"/>
      <c r="BL468" s="20"/>
      <c r="BM468" s="20"/>
    </row>
    <row r="469" spans="16:65" ht="15.75" customHeight="1" x14ac:dyDescent="0.15">
      <c r="P469" s="20"/>
      <c r="Q469" s="20"/>
      <c r="AB469" s="20"/>
      <c r="AC469" s="20"/>
      <c r="AN469" s="20"/>
      <c r="AO469" s="20"/>
      <c r="AZ469" s="20"/>
      <c r="BA469" s="20"/>
      <c r="BL469" s="20"/>
      <c r="BM469" s="20"/>
    </row>
    <row r="470" spans="16:65" ht="15.75" customHeight="1" x14ac:dyDescent="0.15">
      <c r="P470" s="20"/>
      <c r="Q470" s="20"/>
      <c r="AB470" s="20"/>
      <c r="AC470" s="20"/>
      <c r="AN470" s="20"/>
      <c r="AO470" s="20"/>
      <c r="AZ470" s="20"/>
      <c r="BA470" s="20"/>
      <c r="BL470" s="20"/>
      <c r="BM470" s="20"/>
    </row>
    <row r="471" spans="16:65" ht="15.75" customHeight="1" x14ac:dyDescent="0.15">
      <c r="P471" s="20"/>
      <c r="Q471" s="20"/>
      <c r="AB471" s="20"/>
      <c r="AC471" s="20"/>
      <c r="AN471" s="20"/>
      <c r="AO471" s="20"/>
      <c r="AZ471" s="20"/>
      <c r="BA471" s="20"/>
      <c r="BL471" s="20"/>
      <c r="BM471" s="20"/>
    </row>
    <row r="472" spans="16:65" ht="15.75" customHeight="1" x14ac:dyDescent="0.15">
      <c r="P472" s="20"/>
      <c r="Q472" s="20"/>
      <c r="AB472" s="20"/>
      <c r="AC472" s="20"/>
      <c r="AN472" s="20"/>
      <c r="AO472" s="20"/>
      <c r="AZ472" s="20"/>
      <c r="BA472" s="20"/>
      <c r="BL472" s="20"/>
      <c r="BM472" s="20"/>
    </row>
    <row r="473" spans="16:65" ht="15.75" customHeight="1" x14ac:dyDescent="0.15">
      <c r="P473" s="20"/>
      <c r="Q473" s="20"/>
      <c r="AB473" s="20"/>
      <c r="AC473" s="20"/>
      <c r="AN473" s="20"/>
      <c r="AO473" s="20"/>
      <c r="AZ473" s="20"/>
      <c r="BA473" s="20"/>
      <c r="BL473" s="20"/>
      <c r="BM473" s="20"/>
    </row>
    <row r="474" spans="16:65" ht="15.75" customHeight="1" x14ac:dyDescent="0.15">
      <c r="P474" s="20"/>
      <c r="Q474" s="20"/>
      <c r="AB474" s="20"/>
      <c r="AC474" s="20"/>
      <c r="AN474" s="20"/>
      <c r="AO474" s="20"/>
      <c r="AZ474" s="20"/>
      <c r="BA474" s="20"/>
      <c r="BL474" s="20"/>
      <c r="BM474" s="20"/>
    </row>
    <row r="475" spans="16:65" ht="15.75" customHeight="1" x14ac:dyDescent="0.15">
      <c r="P475" s="20"/>
      <c r="Q475" s="20"/>
      <c r="AB475" s="20"/>
      <c r="AC475" s="20"/>
      <c r="AN475" s="20"/>
      <c r="AO475" s="20"/>
      <c r="AZ475" s="20"/>
      <c r="BA475" s="20"/>
      <c r="BL475" s="20"/>
      <c r="BM475" s="20"/>
    </row>
    <row r="476" spans="16:65" ht="15.75" customHeight="1" x14ac:dyDescent="0.15">
      <c r="P476" s="20"/>
      <c r="Q476" s="20"/>
      <c r="AB476" s="20"/>
      <c r="AC476" s="20"/>
      <c r="AN476" s="20"/>
      <c r="AO476" s="20"/>
      <c r="AZ476" s="20"/>
      <c r="BA476" s="20"/>
      <c r="BL476" s="20"/>
      <c r="BM476" s="20"/>
    </row>
    <row r="477" spans="16:65" ht="15.75" customHeight="1" x14ac:dyDescent="0.15">
      <c r="P477" s="20"/>
      <c r="Q477" s="20"/>
      <c r="AB477" s="20"/>
      <c r="AC477" s="20"/>
      <c r="AN477" s="20"/>
      <c r="AO477" s="20"/>
      <c r="AZ477" s="20"/>
      <c r="BA477" s="20"/>
      <c r="BL477" s="20"/>
      <c r="BM477" s="20"/>
    </row>
    <row r="478" spans="16:65" ht="15.75" customHeight="1" x14ac:dyDescent="0.15">
      <c r="P478" s="20"/>
      <c r="Q478" s="20"/>
      <c r="AB478" s="20"/>
      <c r="AC478" s="20"/>
      <c r="AN478" s="20"/>
      <c r="AO478" s="20"/>
      <c r="AZ478" s="20"/>
      <c r="BA478" s="20"/>
      <c r="BL478" s="20"/>
      <c r="BM478" s="20"/>
    </row>
    <row r="479" spans="16:65" ht="15.75" customHeight="1" x14ac:dyDescent="0.15">
      <c r="P479" s="20"/>
      <c r="Q479" s="20"/>
      <c r="AB479" s="20"/>
      <c r="AC479" s="20"/>
      <c r="AN479" s="20"/>
      <c r="AO479" s="20"/>
      <c r="AZ479" s="20"/>
      <c r="BA479" s="20"/>
      <c r="BL479" s="20"/>
      <c r="BM479" s="20"/>
    </row>
    <row r="480" spans="16:65" ht="15.75" customHeight="1" x14ac:dyDescent="0.15">
      <c r="P480" s="20"/>
      <c r="Q480" s="20"/>
      <c r="AB480" s="20"/>
      <c r="AC480" s="20"/>
      <c r="AN480" s="20"/>
      <c r="AO480" s="20"/>
      <c r="AZ480" s="20"/>
      <c r="BA480" s="20"/>
      <c r="BL480" s="20"/>
      <c r="BM480" s="20"/>
    </row>
    <row r="481" spans="16:65" ht="15.75" customHeight="1" x14ac:dyDescent="0.15">
      <c r="P481" s="20"/>
      <c r="Q481" s="20"/>
      <c r="AB481" s="20"/>
      <c r="AC481" s="20"/>
      <c r="AN481" s="20"/>
      <c r="AO481" s="20"/>
      <c r="AZ481" s="20"/>
      <c r="BA481" s="20"/>
      <c r="BL481" s="20"/>
      <c r="BM481" s="20"/>
    </row>
    <row r="482" spans="16:65" ht="15.75" customHeight="1" x14ac:dyDescent="0.15">
      <c r="P482" s="20"/>
      <c r="Q482" s="20"/>
      <c r="AB482" s="20"/>
      <c r="AC482" s="20"/>
      <c r="AN482" s="20"/>
      <c r="AO482" s="20"/>
      <c r="AZ482" s="20"/>
      <c r="BA482" s="20"/>
      <c r="BL482" s="20"/>
      <c r="BM482" s="20"/>
    </row>
    <row r="483" spans="16:65" ht="15.75" customHeight="1" x14ac:dyDescent="0.15">
      <c r="P483" s="20"/>
      <c r="Q483" s="20"/>
      <c r="AB483" s="20"/>
      <c r="AC483" s="20"/>
      <c r="AN483" s="20"/>
      <c r="AO483" s="20"/>
      <c r="AZ483" s="20"/>
      <c r="BA483" s="20"/>
      <c r="BL483" s="20"/>
      <c r="BM483" s="20"/>
    </row>
    <row r="484" spans="16:65" ht="15.75" customHeight="1" x14ac:dyDescent="0.15">
      <c r="P484" s="20"/>
      <c r="Q484" s="20"/>
      <c r="AB484" s="20"/>
      <c r="AC484" s="20"/>
      <c r="AN484" s="20"/>
      <c r="AO484" s="20"/>
      <c r="AZ484" s="20"/>
      <c r="BA484" s="20"/>
      <c r="BL484" s="20"/>
      <c r="BM484" s="20"/>
    </row>
    <row r="485" spans="16:65" ht="15.75" customHeight="1" x14ac:dyDescent="0.15">
      <c r="P485" s="20"/>
      <c r="Q485" s="20"/>
      <c r="AB485" s="20"/>
      <c r="AC485" s="20"/>
      <c r="AN485" s="20"/>
      <c r="AO485" s="20"/>
      <c r="AZ485" s="20"/>
      <c r="BA485" s="20"/>
      <c r="BL485" s="20"/>
      <c r="BM485" s="20"/>
    </row>
    <row r="486" spans="16:65" ht="15.75" customHeight="1" x14ac:dyDescent="0.15">
      <c r="P486" s="20"/>
      <c r="Q486" s="20"/>
      <c r="AB486" s="20"/>
      <c r="AC486" s="20"/>
      <c r="AN486" s="20"/>
      <c r="AO486" s="20"/>
      <c r="AZ486" s="20"/>
      <c r="BA486" s="20"/>
      <c r="BL486" s="20"/>
      <c r="BM486" s="20"/>
    </row>
    <row r="487" spans="16:65" ht="15.75" customHeight="1" x14ac:dyDescent="0.15">
      <c r="P487" s="20"/>
      <c r="Q487" s="20"/>
      <c r="AB487" s="20"/>
      <c r="AC487" s="20"/>
      <c r="AN487" s="20"/>
      <c r="AO487" s="20"/>
      <c r="AZ487" s="20"/>
      <c r="BA487" s="20"/>
      <c r="BL487" s="20"/>
      <c r="BM487" s="20"/>
    </row>
    <row r="488" spans="16:65" ht="15.75" customHeight="1" x14ac:dyDescent="0.15">
      <c r="P488" s="20"/>
      <c r="Q488" s="20"/>
      <c r="AB488" s="20"/>
      <c r="AC488" s="20"/>
      <c r="AN488" s="20"/>
      <c r="AO488" s="20"/>
      <c r="AZ488" s="20"/>
      <c r="BA488" s="20"/>
      <c r="BL488" s="20"/>
      <c r="BM488" s="20"/>
    </row>
    <row r="489" spans="16:65" ht="15.75" customHeight="1" x14ac:dyDescent="0.15">
      <c r="P489" s="20"/>
      <c r="Q489" s="20"/>
      <c r="AB489" s="20"/>
      <c r="AC489" s="20"/>
      <c r="AN489" s="20"/>
      <c r="AO489" s="20"/>
      <c r="AZ489" s="20"/>
      <c r="BA489" s="20"/>
      <c r="BL489" s="20"/>
      <c r="BM489" s="20"/>
    </row>
    <row r="490" spans="16:65" ht="15.75" customHeight="1" x14ac:dyDescent="0.15">
      <c r="P490" s="20"/>
      <c r="Q490" s="20"/>
      <c r="AB490" s="20"/>
      <c r="AC490" s="20"/>
      <c r="AN490" s="20"/>
      <c r="AO490" s="20"/>
      <c r="AZ490" s="20"/>
      <c r="BA490" s="20"/>
      <c r="BL490" s="20"/>
      <c r="BM490" s="20"/>
    </row>
    <row r="491" spans="16:65" ht="15.75" customHeight="1" x14ac:dyDescent="0.15">
      <c r="P491" s="20"/>
      <c r="Q491" s="20"/>
      <c r="AB491" s="20"/>
      <c r="AC491" s="20"/>
      <c r="AN491" s="20"/>
      <c r="AO491" s="20"/>
      <c r="AZ491" s="20"/>
      <c r="BA491" s="20"/>
      <c r="BL491" s="20"/>
      <c r="BM491" s="20"/>
    </row>
    <row r="492" spans="16:65" ht="15.75" customHeight="1" x14ac:dyDescent="0.15">
      <c r="P492" s="20"/>
      <c r="Q492" s="20"/>
      <c r="AB492" s="20"/>
      <c r="AC492" s="20"/>
      <c r="AN492" s="20"/>
      <c r="AO492" s="20"/>
      <c r="AZ492" s="20"/>
      <c r="BA492" s="20"/>
      <c r="BL492" s="20"/>
      <c r="BM492" s="20"/>
    </row>
    <row r="493" spans="16:65" ht="15.75" customHeight="1" x14ac:dyDescent="0.15">
      <c r="P493" s="20"/>
      <c r="Q493" s="20"/>
      <c r="AB493" s="20"/>
      <c r="AC493" s="20"/>
      <c r="AN493" s="20"/>
      <c r="AO493" s="20"/>
      <c r="AZ493" s="20"/>
      <c r="BA493" s="20"/>
      <c r="BL493" s="20"/>
      <c r="BM493" s="20"/>
    </row>
    <row r="494" spans="16:65" ht="15.75" customHeight="1" x14ac:dyDescent="0.15">
      <c r="P494" s="20"/>
      <c r="Q494" s="20"/>
      <c r="AB494" s="20"/>
      <c r="AC494" s="20"/>
      <c r="AN494" s="20"/>
      <c r="AO494" s="20"/>
      <c r="AZ494" s="20"/>
      <c r="BA494" s="20"/>
      <c r="BL494" s="20"/>
      <c r="BM494" s="20"/>
    </row>
    <row r="495" spans="16:65" ht="15.75" customHeight="1" x14ac:dyDescent="0.15">
      <c r="P495" s="20"/>
      <c r="Q495" s="20"/>
      <c r="AB495" s="20"/>
      <c r="AC495" s="20"/>
      <c r="AN495" s="20"/>
      <c r="AO495" s="20"/>
      <c r="AZ495" s="20"/>
      <c r="BA495" s="20"/>
      <c r="BL495" s="20"/>
      <c r="BM495" s="20"/>
    </row>
    <row r="496" spans="16:65" ht="15.75" customHeight="1" x14ac:dyDescent="0.15">
      <c r="P496" s="20"/>
      <c r="Q496" s="20"/>
      <c r="AB496" s="20"/>
      <c r="AC496" s="20"/>
      <c r="AN496" s="20"/>
      <c r="AO496" s="20"/>
      <c r="AZ496" s="20"/>
      <c r="BA496" s="20"/>
      <c r="BL496" s="20"/>
      <c r="BM496" s="20"/>
    </row>
    <row r="497" spans="16:65" ht="15.75" customHeight="1" x14ac:dyDescent="0.15">
      <c r="P497" s="20"/>
      <c r="Q497" s="20"/>
      <c r="AB497" s="20"/>
      <c r="AC497" s="20"/>
      <c r="AN497" s="20"/>
      <c r="AO497" s="20"/>
      <c r="AZ497" s="20"/>
      <c r="BA497" s="20"/>
      <c r="BL497" s="20"/>
      <c r="BM497" s="20"/>
    </row>
    <row r="498" spans="16:65" ht="15.75" customHeight="1" x14ac:dyDescent="0.15">
      <c r="P498" s="20"/>
      <c r="Q498" s="20"/>
      <c r="AB498" s="20"/>
      <c r="AC498" s="20"/>
      <c r="AN498" s="20"/>
      <c r="AO498" s="20"/>
      <c r="AZ498" s="20"/>
      <c r="BA498" s="20"/>
      <c r="BL498" s="20"/>
      <c r="BM498" s="20"/>
    </row>
    <row r="499" spans="16:65" ht="15.75" customHeight="1" x14ac:dyDescent="0.15">
      <c r="P499" s="20"/>
      <c r="Q499" s="20"/>
      <c r="AB499" s="20"/>
      <c r="AC499" s="20"/>
      <c r="AN499" s="20"/>
      <c r="AO499" s="20"/>
      <c r="AZ499" s="20"/>
      <c r="BA499" s="20"/>
      <c r="BL499" s="20"/>
      <c r="BM499" s="20"/>
    </row>
    <row r="500" spans="16:65" ht="15.75" customHeight="1" x14ac:dyDescent="0.15">
      <c r="P500" s="20"/>
      <c r="Q500" s="20"/>
      <c r="AB500" s="20"/>
      <c r="AC500" s="20"/>
      <c r="AN500" s="20"/>
      <c r="AO500" s="20"/>
      <c r="AZ500" s="20"/>
      <c r="BA500" s="20"/>
      <c r="BL500" s="20"/>
      <c r="BM500" s="20"/>
    </row>
    <row r="501" spans="16:65" ht="15.75" customHeight="1" x14ac:dyDescent="0.15">
      <c r="P501" s="20"/>
      <c r="Q501" s="20"/>
      <c r="AB501" s="20"/>
      <c r="AC501" s="20"/>
      <c r="AN501" s="20"/>
      <c r="AO501" s="20"/>
      <c r="AZ501" s="20"/>
      <c r="BA501" s="20"/>
      <c r="BL501" s="20"/>
      <c r="BM501" s="20"/>
    </row>
    <row r="502" spans="16:65" ht="15.75" customHeight="1" x14ac:dyDescent="0.15">
      <c r="P502" s="20"/>
      <c r="Q502" s="20"/>
      <c r="AB502" s="20"/>
      <c r="AC502" s="20"/>
      <c r="AN502" s="20"/>
      <c r="AO502" s="20"/>
      <c r="AZ502" s="20"/>
      <c r="BA502" s="20"/>
      <c r="BL502" s="20"/>
      <c r="BM502" s="20"/>
    </row>
    <row r="503" spans="16:65" ht="15.75" customHeight="1" x14ac:dyDescent="0.15">
      <c r="P503" s="20"/>
      <c r="Q503" s="20"/>
      <c r="AB503" s="20"/>
      <c r="AC503" s="20"/>
      <c r="AN503" s="20"/>
      <c r="AO503" s="20"/>
      <c r="AZ503" s="20"/>
      <c r="BA503" s="20"/>
      <c r="BL503" s="20"/>
      <c r="BM503" s="20"/>
    </row>
    <row r="504" spans="16:65" ht="15.75" customHeight="1" x14ac:dyDescent="0.15">
      <c r="P504" s="20"/>
      <c r="Q504" s="20"/>
      <c r="AB504" s="20"/>
      <c r="AC504" s="20"/>
      <c r="AN504" s="20"/>
      <c r="AO504" s="20"/>
      <c r="AZ504" s="20"/>
      <c r="BA504" s="20"/>
      <c r="BL504" s="20"/>
      <c r="BM504" s="20"/>
    </row>
    <row r="505" spans="16:65" ht="15.75" customHeight="1" x14ac:dyDescent="0.15">
      <c r="P505" s="20"/>
      <c r="Q505" s="20"/>
      <c r="AB505" s="20"/>
      <c r="AC505" s="20"/>
      <c r="AN505" s="20"/>
      <c r="AO505" s="20"/>
      <c r="AZ505" s="20"/>
      <c r="BA505" s="20"/>
      <c r="BL505" s="20"/>
      <c r="BM505" s="20"/>
    </row>
    <row r="506" spans="16:65" ht="15.75" customHeight="1" x14ac:dyDescent="0.15">
      <c r="P506" s="20"/>
      <c r="Q506" s="20"/>
      <c r="AB506" s="20"/>
      <c r="AC506" s="20"/>
      <c r="AN506" s="20"/>
      <c r="AO506" s="20"/>
      <c r="AZ506" s="20"/>
      <c r="BA506" s="20"/>
      <c r="BL506" s="20"/>
      <c r="BM506" s="20"/>
    </row>
    <row r="507" spans="16:65" ht="15.75" customHeight="1" x14ac:dyDescent="0.15">
      <c r="P507" s="20"/>
      <c r="Q507" s="20"/>
      <c r="AB507" s="20"/>
      <c r="AC507" s="20"/>
      <c r="AN507" s="20"/>
      <c r="AO507" s="20"/>
      <c r="AZ507" s="20"/>
      <c r="BA507" s="20"/>
      <c r="BL507" s="20"/>
      <c r="BM507" s="20"/>
    </row>
    <row r="508" spans="16:65" ht="15.75" customHeight="1" x14ac:dyDescent="0.15">
      <c r="P508" s="20"/>
      <c r="Q508" s="20"/>
      <c r="AB508" s="20"/>
      <c r="AC508" s="20"/>
      <c r="AN508" s="20"/>
      <c r="AO508" s="20"/>
      <c r="AZ508" s="20"/>
      <c r="BA508" s="20"/>
      <c r="BL508" s="20"/>
      <c r="BM508" s="20"/>
    </row>
    <row r="509" spans="16:65" ht="15.75" customHeight="1" x14ac:dyDescent="0.15">
      <c r="P509" s="20"/>
      <c r="Q509" s="20"/>
      <c r="AB509" s="20"/>
      <c r="AC509" s="20"/>
      <c r="AN509" s="20"/>
      <c r="AO509" s="20"/>
      <c r="AZ509" s="20"/>
      <c r="BA509" s="20"/>
      <c r="BL509" s="20"/>
      <c r="BM509" s="20"/>
    </row>
    <row r="510" spans="16:65" ht="15.75" customHeight="1" x14ac:dyDescent="0.15">
      <c r="P510" s="20"/>
      <c r="Q510" s="20"/>
      <c r="AB510" s="20"/>
      <c r="AC510" s="20"/>
      <c r="AN510" s="20"/>
      <c r="AO510" s="20"/>
      <c r="AZ510" s="20"/>
      <c r="BA510" s="20"/>
      <c r="BL510" s="20"/>
      <c r="BM510" s="20"/>
    </row>
    <row r="511" spans="16:65" ht="15.75" customHeight="1" x14ac:dyDescent="0.15">
      <c r="P511" s="20"/>
      <c r="Q511" s="20"/>
      <c r="AB511" s="20"/>
      <c r="AC511" s="20"/>
      <c r="AN511" s="20"/>
      <c r="AO511" s="20"/>
      <c r="AZ511" s="20"/>
      <c r="BA511" s="20"/>
      <c r="BL511" s="20"/>
      <c r="BM511" s="20"/>
    </row>
    <row r="512" spans="16:65" ht="15.75" customHeight="1" x14ac:dyDescent="0.15">
      <c r="P512" s="20"/>
      <c r="Q512" s="20"/>
      <c r="AB512" s="20"/>
      <c r="AC512" s="20"/>
      <c r="AN512" s="20"/>
      <c r="AO512" s="20"/>
      <c r="AZ512" s="20"/>
      <c r="BA512" s="20"/>
      <c r="BL512" s="20"/>
      <c r="BM512" s="20"/>
    </row>
    <row r="513" spans="16:65" ht="15.75" customHeight="1" x14ac:dyDescent="0.15">
      <c r="P513" s="20"/>
      <c r="Q513" s="20"/>
      <c r="AB513" s="20"/>
      <c r="AC513" s="20"/>
      <c r="AN513" s="20"/>
      <c r="AO513" s="20"/>
      <c r="AZ513" s="20"/>
      <c r="BA513" s="20"/>
      <c r="BL513" s="20"/>
      <c r="BM513" s="20"/>
    </row>
    <row r="514" spans="16:65" ht="15.75" customHeight="1" x14ac:dyDescent="0.15">
      <c r="P514" s="20"/>
      <c r="Q514" s="20"/>
      <c r="AB514" s="20"/>
      <c r="AC514" s="20"/>
      <c r="AN514" s="20"/>
      <c r="AO514" s="20"/>
      <c r="AZ514" s="20"/>
      <c r="BA514" s="20"/>
      <c r="BL514" s="20"/>
      <c r="BM514" s="20"/>
    </row>
    <row r="515" spans="16:65" ht="15.75" customHeight="1" x14ac:dyDescent="0.15">
      <c r="P515" s="20"/>
      <c r="Q515" s="20"/>
      <c r="AB515" s="20"/>
      <c r="AC515" s="20"/>
      <c r="AN515" s="20"/>
      <c r="AO515" s="20"/>
      <c r="AZ515" s="20"/>
      <c r="BA515" s="20"/>
      <c r="BL515" s="20"/>
      <c r="BM515" s="20"/>
    </row>
    <row r="516" spans="16:65" ht="15.75" customHeight="1" x14ac:dyDescent="0.15">
      <c r="P516" s="20"/>
      <c r="Q516" s="20"/>
      <c r="AB516" s="20"/>
      <c r="AC516" s="20"/>
      <c r="AN516" s="20"/>
      <c r="AO516" s="20"/>
      <c r="AZ516" s="20"/>
      <c r="BA516" s="20"/>
      <c r="BL516" s="20"/>
      <c r="BM516" s="20"/>
    </row>
    <row r="517" spans="16:65" ht="15.75" customHeight="1" x14ac:dyDescent="0.15">
      <c r="P517" s="20"/>
      <c r="Q517" s="20"/>
      <c r="AB517" s="20"/>
      <c r="AC517" s="20"/>
      <c r="AN517" s="20"/>
      <c r="AO517" s="20"/>
      <c r="AZ517" s="20"/>
      <c r="BA517" s="20"/>
      <c r="BL517" s="20"/>
      <c r="BM517" s="20"/>
    </row>
    <row r="518" spans="16:65" ht="15.75" customHeight="1" x14ac:dyDescent="0.15">
      <c r="P518" s="20"/>
      <c r="Q518" s="20"/>
      <c r="AB518" s="20"/>
      <c r="AC518" s="20"/>
      <c r="AN518" s="20"/>
      <c r="AO518" s="20"/>
      <c r="AZ518" s="20"/>
      <c r="BA518" s="20"/>
      <c r="BL518" s="20"/>
      <c r="BM518" s="20"/>
    </row>
    <row r="519" spans="16:65" ht="15.75" customHeight="1" x14ac:dyDescent="0.15">
      <c r="P519" s="20"/>
      <c r="Q519" s="20"/>
      <c r="AB519" s="20"/>
      <c r="AC519" s="20"/>
      <c r="AN519" s="20"/>
      <c r="AO519" s="20"/>
      <c r="AZ519" s="20"/>
      <c r="BA519" s="20"/>
      <c r="BL519" s="20"/>
      <c r="BM519" s="20"/>
    </row>
    <row r="520" spans="16:65" ht="15.75" customHeight="1" x14ac:dyDescent="0.15">
      <c r="P520" s="20"/>
      <c r="Q520" s="20"/>
      <c r="AB520" s="20"/>
      <c r="AC520" s="20"/>
      <c r="AN520" s="20"/>
      <c r="AO520" s="20"/>
      <c r="AZ520" s="20"/>
      <c r="BA520" s="20"/>
      <c r="BL520" s="20"/>
      <c r="BM520" s="20"/>
    </row>
    <row r="521" spans="16:65" ht="15.75" customHeight="1" x14ac:dyDescent="0.15">
      <c r="P521" s="20"/>
      <c r="Q521" s="20"/>
      <c r="AB521" s="20"/>
      <c r="AC521" s="20"/>
      <c r="AN521" s="20"/>
      <c r="AO521" s="20"/>
      <c r="AZ521" s="20"/>
      <c r="BA521" s="20"/>
      <c r="BL521" s="20"/>
      <c r="BM521" s="20"/>
    </row>
    <row r="522" spans="16:65" ht="15.75" customHeight="1" x14ac:dyDescent="0.15">
      <c r="P522" s="20"/>
      <c r="Q522" s="20"/>
      <c r="AB522" s="20"/>
      <c r="AC522" s="20"/>
      <c r="AN522" s="20"/>
      <c r="AO522" s="20"/>
      <c r="AZ522" s="20"/>
      <c r="BA522" s="20"/>
      <c r="BL522" s="20"/>
      <c r="BM522" s="20"/>
    </row>
    <row r="523" spans="16:65" ht="15.75" customHeight="1" x14ac:dyDescent="0.15">
      <c r="P523" s="20"/>
      <c r="Q523" s="20"/>
      <c r="AB523" s="20"/>
      <c r="AC523" s="20"/>
      <c r="AN523" s="20"/>
      <c r="AO523" s="20"/>
      <c r="AZ523" s="20"/>
      <c r="BA523" s="20"/>
      <c r="BL523" s="20"/>
      <c r="BM523" s="20"/>
    </row>
    <row r="524" spans="16:65" ht="15.75" customHeight="1" x14ac:dyDescent="0.15">
      <c r="P524" s="20"/>
      <c r="Q524" s="20"/>
      <c r="AB524" s="20"/>
      <c r="AC524" s="20"/>
      <c r="AN524" s="20"/>
      <c r="AO524" s="20"/>
      <c r="AZ524" s="20"/>
      <c r="BA524" s="20"/>
      <c r="BL524" s="20"/>
      <c r="BM524" s="20"/>
    </row>
    <row r="525" spans="16:65" ht="15.75" customHeight="1" x14ac:dyDescent="0.15">
      <c r="P525" s="20"/>
      <c r="Q525" s="20"/>
      <c r="AB525" s="20"/>
      <c r="AC525" s="20"/>
      <c r="AN525" s="20"/>
      <c r="AO525" s="20"/>
      <c r="AZ525" s="20"/>
      <c r="BA525" s="20"/>
      <c r="BL525" s="20"/>
      <c r="BM525" s="20"/>
    </row>
    <row r="526" spans="16:65" ht="15.75" customHeight="1" x14ac:dyDescent="0.15">
      <c r="P526" s="20"/>
      <c r="Q526" s="20"/>
      <c r="AB526" s="20"/>
      <c r="AC526" s="20"/>
      <c r="AN526" s="20"/>
      <c r="AO526" s="20"/>
      <c r="AZ526" s="20"/>
      <c r="BA526" s="20"/>
      <c r="BL526" s="20"/>
      <c r="BM526" s="20"/>
    </row>
    <row r="527" spans="16:65" ht="15.75" customHeight="1" x14ac:dyDescent="0.15">
      <c r="P527" s="20"/>
      <c r="Q527" s="20"/>
      <c r="AB527" s="20"/>
      <c r="AC527" s="20"/>
      <c r="AN527" s="20"/>
      <c r="AO527" s="20"/>
      <c r="AZ527" s="20"/>
      <c r="BA527" s="20"/>
      <c r="BL527" s="20"/>
      <c r="BM527" s="20"/>
    </row>
    <row r="528" spans="16:65" ht="15.75" customHeight="1" x14ac:dyDescent="0.15">
      <c r="P528" s="20"/>
      <c r="Q528" s="20"/>
      <c r="AB528" s="20"/>
      <c r="AC528" s="20"/>
      <c r="AN528" s="20"/>
      <c r="AO528" s="20"/>
      <c r="AZ528" s="20"/>
      <c r="BA528" s="20"/>
      <c r="BL528" s="20"/>
      <c r="BM528" s="20"/>
    </row>
    <row r="529" spans="16:65" ht="15.75" customHeight="1" x14ac:dyDescent="0.15">
      <c r="P529" s="20"/>
      <c r="Q529" s="20"/>
      <c r="AB529" s="20"/>
      <c r="AC529" s="20"/>
      <c r="AN529" s="20"/>
      <c r="AO529" s="20"/>
      <c r="AZ529" s="20"/>
      <c r="BA529" s="20"/>
      <c r="BL529" s="20"/>
      <c r="BM529" s="20"/>
    </row>
    <row r="530" spans="16:65" ht="15.75" customHeight="1" x14ac:dyDescent="0.15">
      <c r="P530" s="20"/>
      <c r="Q530" s="20"/>
      <c r="AB530" s="20"/>
      <c r="AC530" s="20"/>
      <c r="AN530" s="20"/>
      <c r="AO530" s="20"/>
      <c r="AZ530" s="20"/>
      <c r="BA530" s="20"/>
      <c r="BL530" s="20"/>
      <c r="BM530" s="20"/>
    </row>
    <row r="531" spans="16:65" ht="15.75" customHeight="1" x14ac:dyDescent="0.15">
      <c r="P531" s="20"/>
      <c r="Q531" s="20"/>
      <c r="AB531" s="20"/>
      <c r="AC531" s="20"/>
      <c r="AN531" s="20"/>
      <c r="AO531" s="20"/>
      <c r="AZ531" s="20"/>
      <c r="BA531" s="20"/>
      <c r="BL531" s="20"/>
      <c r="BM531" s="20"/>
    </row>
    <row r="532" spans="16:65" ht="15.75" customHeight="1" x14ac:dyDescent="0.15">
      <c r="P532" s="20"/>
      <c r="Q532" s="20"/>
      <c r="AB532" s="20"/>
      <c r="AC532" s="20"/>
      <c r="AN532" s="20"/>
      <c r="AO532" s="20"/>
      <c r="AZ532" s="20"/>
      <c r="BA532" s="20"/>
      <c r="BL532" s="20"/>
      <c r="BM532" s="20"/>
    </row>
    <row r="533" spans="16:65" ht="15.75" customHeight="1" x14ac:dyDescent="0.15">
      <c r="P533" s="20"/>
      <c r="Q533" s="20"/>
      <c r="AB533" s="20"/>
      <c r="AC533" s="20"/>
      <c r="AN533" s="20"/>
      <c r="AO533" s="20"/>
      <c r="AZ533" s="20"/>
      <c r="BA533" s="20"/>
      <c r="BL533" s="20"/>
      <c r="BM533" s="20"/>
    </row>
    <row r="534" spans="16:65" ht="15.75" customHeight="1" x14ac:dyDescent="0.15">
      <c r="P534" s="20"/>
      <c r="Q534" s="20"/>
      <c r="AB534" s="20"/>
      <c r="AC534" s="20"/>
      <c r="AN534" s="20"/>
      <c r="AO534" s="20"/>
      <c r="AZ534" s="20"/>
      <c r="BA534" s="20"/>
      <c r="BL534" s="20"/>
      <c r="BM534" s="20"/>
    </row>
    <row r="535" spans="16:65" ht="15.75" customHeight="1" x14ac:dyDescent="0.15">
      <c r="P535" s="20"/>
      <c r="Q535" s="20"/>
      <c r="AB535" s="20"/>
      <c r="AC535" s="20"/>
      <c r="AN535" s="20"/>
      <c r="AO535" s="20"/>
      <c r="AZ535" s="20"/>
      <c r="BA535" s="20"/>
      <c r="BL535" s="20"/>
      <c r="BM535" s="20"/>
    </row>
    <row r="536" spans="16:65" ht="15.75" customHeight="1" x14ac:dyDescent="0.15">
      <c r="P536" s="20"/>
      <c r="Q536" s="20"/>
      <c r="AB536" s="20"/>
      <c r="AC536" s="20"/>
      <c r="AN536" s="20"/>
      <c r="AO536" s="20"/>
      <c r="AZ536" s="20"/>
      <c r="BA536" s="20"/>
      <c r="BL536" s="20"/>
      <c r="BM536" s="20"/>
    </row>
    <row r="537" spans="16:65" ht="15.75" customHeight="1" x14ac:dyDescent="0.15">
      <c r="P537" s="20"/>
      <c r="Q537" s="20"/>
      <c r="AB537" s="20"/>
      <c r="AC537" s="20"/>
      <c r="AN537" s="20"/>
      <c r="AO537" s="20"/>
      <c r="AZ537" s="20"/>
      <c r="BA537" s="20"/>
      <c r="BL537" s="20"/>
      <c r="BM537" s="20"/>
    </row>
    <row r="538" spans="16:65" ht="15.75" customHeight="1" x14ac:dyDescent="0.15">
      <c r="P538" s="20"/>
      <c r="Q538" s="20"/>
      <c r="AB538" s="20"/>
      <c r="AC538" s="20"/>
      <c r="AN538" s="20"/>
      <c r="AO538" s="20"/>
      <c r="AZ538" s="20"/>
      <c r="BA538" s="20"/>
      <c r="BL538" s="20"/>
      <c r="BM538" s="20"/>
    </row>
    <row r="539" spans="16:65" ht="15.75" customHeight="1" x14ac:dyDescent="0.15">
      <c r="P539" s="20"/>
      <c r="Q539" s="20"/>
      <c r="AB539" s="20"/>
      <c r="AC539" s="20"/>
      <c r="AN539" s="20"/>
      <c r="AO539" s="20"/>
      <c r="AZ539" s="20"/>
      <c r="BA539" s="20"/>
      <c r="BL539" s="20"/>
      <c r="BM539" s="20"/>
    </row>
    <row r="540" spans="16:65" ht="15.75" customHeight="1" x14ac:dyDescent="0.15">
      <c r="P540" s="20"/>
      <c r="Q540" s="20"/>
      <c r="AB540" s="20"/>
      <c r="AC540" s="20"/>
      <c r="AN540" s="20"/>
      <c r="AO540" s="20"/>
      <c r="AZ540" s="20"/>
      <c r="BA540" s="20"/>
      <c r="BL540" s="20"/>
      <c r="BM540" s="20"/>
    </row>
    <row r="541" spans="16:65" ht="15.75" customHeight="1" x14ac:dyDescent="0.15">
      <c r="P541" s="20"/>
      <c r="Q541" s="20"/>
      <c r="AB541" s="20"/>
      <c r="AC541" s="20"/>
      <c r="AN541" s="20"/>
      <c r="AO541" s="20"/>
      <c r="AZ541" s="20"/>
      <c r="BA541" s="20"/>
      <c r="BL541" s="20"/>
      <c r="BM541" s="20"/>
    </row>
    <row r="542" spans="16:65" ht="15.75" customHeight="1" x14ac:dyDescent="0.15">
      <c r="P542" s="20"/>
      <c r="Q542" s="20"/>
      <c r="AB542" s="20"/>
      <c r="AC542" s="20"/>
      <c r="AN542" s="20"/>
      <c r="AO542" s="20"/>
      <c r="AZ542" s="20"/>
      <c r="BA542" s="20"/>
      <c r="BL542" s="20"/>
      <c r="BM542" s="20"/>
    </row>
    <row r="543" spans="16:65" ht="15.75" customHeight="1" x14ac:dyDescent="0.15">
      <c r="P543" s="20"/>
      <c r="Q543" s="20"/>
      <c r="AB543" s="20"/>
      <c r="AC543" s="20"/>
      <c r="AN543" s="20"/>
      <c r="AO543" s="20"/>
      <c r="AZ543" s="20"/>
      <c r="BA543" s="20"/>
      <c r="BL543" s="20"/>
      <c r="BM543" s="20"/>
    </row>
    <row r="544" spans="16:65" ht="15.75" customHeight="1" x14ac:dyDescent="0.15">
      <c r="P544" s="20"/>
      <c r="Q544" s="20"/>
      <c r="AB544" s="20"/>
      <c r="AC544" s="20"/>
      <c r="AN544" s="20"/>
      <c r="AO544" s="20"/>
      <c r="AZ544" s="20"/>
      <c r="BA544" s="20"/>
      <c r="BL544" s="20"/>
      <c r="BM544" s="20"/>
    </row>
    <row r="545" spans="16:65" ht="15.75" customHeight="1" x14ac:dyDescent="0.15">
      <c r="P545" s="20"/>
      <c r="Q545" s="20"/>
      <c r="AB545" s="20"/>
      <c r="AC545" s="20"/>
      <c r="AN545" s="20"/>
      <c r="AO545" s="20"/>
      <c r="AZ545" s="20"/>
      <c r="BA545" s="20"/>
      <c r="BL545" s="20"/>
      <c r="BM545" s="20"/>
    </row>
    <row r="546" spans="16:65" ht="15.75" customHeight="1" x14ac:dyDescent="0.15">
      <c r="P546" s="20"/>
      <c r="Q546" s="20"/>
      <c r="AB546" s="20"/>
      <c r="AC546" s="20"/>
      <c r="AN546" s="20"/>
      <c r="AO546" s="20"/>
      <c r="AZ546" s="20"/>
      <c r="BA546" s="20"/>
      <c r="BL546" s="20"/>
      <c r="BM546" s="20"/>
    </row>
    <row r="547" spans="16:65" ht="15.75" customHeight="1" x14ac:dyDescent="0.15">
      <c r="P547" s="20"/>
      <c r="Q547" s="20"/>
      <c r="AB547" s="20"/>
      <c r="AC547" s="20"/>
      <c r="AN547" s="20"/>
      <c r="AO547" s="20"/>
      <c r="AZ547" s="20"/>
      <c r="BA547" s="20"/>
      <c r="BL547" s="20"/>
      <c r="BM547" s="20"/>
    </row>
    <row r="548" spans="16:65" ht="15.75" customHeight="1" x14ac:dyDescent="0.15">
      <c r="P548" s="20"/>
      <c r="Q548" s="20"/>
      <c r="AB548" s="20"/>
      <c r="AC548" s="20"/>
      <c r="AN548" s="20"/>
      <c r="AO548" s="20"/>
      <c r="AZ548" s="20"/>
      <c r="BA548" s="20"/>
      <c r="BL548" s="20"/>
      <c r="BM548" s="20"/>
    </row>
    <row r="549" spans="16:65" ht="15.75" customHeight="1" x14ac:dyDescent="0.15">
      <c r="P549" s="20"/>
      <c r="Q549" s="20"/>
      <c r="AB549" s="20"/>
      <c r="AC549" s="20"/>
      <c r="AN549" s="20"/>
      <c r="AO549" s="20"/>
      <c r="AZ549" s="20"/>
      <c r="BA549" s="20"/>
      <c r="BL549" s="20"/>
      <c r="BM549" s="20"/>
    </row>
    <row r="550" spans="16:65" ht="15.75" customHeight="1" x14ac:dyDescent="0.15">
      <c r="P550" s="20"/>
      <c r="Q550" s="20"/>
      <c r="AB550" s="20"/>
      <c r="AC550" s="20"/>
      <c r="AN550" s="20"/>
      <c r="AO550" s="20"/>
      <c r="AZ550" s="20"/>
      <c r="BA550" s="20"/>
      <c r="BL550" s="20"/>
      <c r="BM550" s="20"/>
    </row>
    <row r="551" spans="16:65" ht="15.75" customHeight="1" x14ac:dyDescent="0.15">
      <c r="P551" s="20"/>
      <c r="Q551" s="20"/>
      <c r="AB551" s="20"/>
      <c r="AC551" s="20"/>
      <c r="AN551" s="20"/>
      <c r="AO551" s="20"/>
      <c r="AZ551" s="20"/>
      <c r="BA551" s="20"/>
      <c r="BL551" s="20"/>
      <c r="BM551" s="20"/>
    </row>
    <row r="552" spans="16:65" ht="15.75" customHeight="1" x14ac:dyDescent="0.15">
      <c r="P552" s="20"/>
      <c r="Q552" s="20"/>
      <c r="AB552" s="20"/>
      <c r="AC552" s="20"/>
      <c r="AN552" s="20"/>
      <c r="AO552" s="20"/>
      <c r="AZ552" s="20"/>
      <c r="BA552" s="20"/>
      <c r="BL552" s="20"/>
      <c r="BM552" s="20"/>
    </row>
    <row r="553" spans="16:65" ht="15.75" customHeight="1" x14ac:dyDescent="0.15">
      <c r="P553" s="20"/>
      <c r="Q553" s="20"/>
      <c r="AB553" s="20"/>
      <c r="AC553" s="20"/>
      <c r="AN553" s="20"/>
      <c r="AO553" s="20"/>
      <c r="AZ553" s="20"/>
      <c r="BA553" s="20"/>
      <c r="BL553" s="20"/>
      <c r="BM553" s="20"/>
    </row>
    <row r="554" spans="16:65" ht="15.75" customHeight="1" x14ac:dyDescent="0.15">
      <c r="P554" s="20"/>
      <c r="Q554" s="20"/>
      <c r="AB554" s="20"/>
      <c r="AC554" s="20"/>
      <c r="AN554" s="20"/>
      <c r="AO554" s="20"/>
      <c r="AZ554" s="20"/>
      <c r="BA554" s="20"/>
      <c r="BL554" s="20"/>
      <c r="BM554" s="20"/>
    </row>
    <row r="555" spans="16:65" ht="15.75" customHeight="1" x14ac:dyDescent="0.15">
      <c r="P555" s="20"/>
      <c r="Q555" s="20"/>
      <c r="AB555" s="20"/>
      <c r="AC555" s="20"/>
      <c r="AN555" s="20"/>
      <c r="AO555" s="20"/>
      <c r="AZ555" s="20"/>
      <c r="BA555" s="20"/>
      <c r="BL555" s="20"/>
      <c r="BM555" s="20"/>
    </row>
    <row r="556" spans="16:65" ht="15.75" customHeight="1" x14ac:dyDescent="0.15">
      <c r="P556" s="20"/>
      <c r="Q556" s="20"/>
      <c r="AB556" s="20"/>
      <c r="AC556" s="20"/>
      <c r="AN556" s="20"/>
      <c r="AO556" s="20"/>
      <c r="AZ556" s="20"/>
      <c r="BA556" s="20"/>
      <c r="BL556" s="20"/>
      <c r="BM556" s="20"/>
    </row>
    <row r="557" spans="16:65" ht="15.75" customHeight="1" x14ac:dyDescent="0.15">
      <c r="P557" s="20"/>
      <c r="Q557" s="20"/>
      <c r="AB557" s="20"/>
      <c r="AC557" s="20"/>
      <c r="AN557" s="20"/>
      <c r="AO557" s="20"/>
      <c r="AZ557" s="20"/>
      <c r="BA557" s="20"/>
      <c r="BL557" s="20"/>
      <c r="BM557" s="20"/>
    </row>
    <row r="558" spans="16:65" ht="15.75" customHeight="1" x14ac:dyDescent="0.15">
      <c r="P558" s="20"/>
      <c r="Q558" s="20"/>
      <c r="AB558" s="20"/>
      <c r="AC558" s="20"/>
      <c r="AN558" s="20"/>
      <c r="AO558" s="20"/>
      <c r="AZ558" s="20"/>
      <c r="BA558" s="20"/>
      <c r="BL558" s="20"/>
      <c r="BM558" s="20"/>
    </row>
    <row r="559" spans="16:65" ht="15.75" customHeight="1" x14ac:dyDescent="0.15">
      <c r="P559" s="20"/>
      <c r="Q559" s="20"/>
      <c r="AB559" s="20"/>
      <c r="AC559" s="20"/>
      <c r="AN559" s="20"/>
      <c r="AO559" s="20"/>
      <c r="AZ559" s="20"/>
      <c r="BA559" s="20"/>
      <c r="BL559" s="20"/>
      <c r="BM559" s="20"/>
    </row>
    <row r="560" spans="16:65" ht="15.75" customHeight="1" x14ac:dyDescent="0.15">
      <c r="P560" s="20"/>
      <c r="Q560" s="20"/>
      <c r="AB560" s="20"/>
      <c r="AC560" s="20"/>
      <c r="AN560" s="20"/>
      <c r="AO560" s="20"/>
      <c r="AZ560" s="20"/>
      <c r="BA560" s="20"/>
      <c r="BL560" s="20"/>
      <c r="BM560" s="20"/>
    </row>
    <row r="561" spans="16:65" ht="15.75" customHeight="1" x14ac:dyDescent="0.15">
      <c r="P561" s="20"/>
      <c r="Q561" s="20"/>
      <c r="AB561" s="20"/>
      <c r="AC561" s="20"/>
      <c r="AN561" s="20"/>
      <c r="AO561" s="20"/>
      <c r="AZ561" s="20"/>
      <c r="BA561" s="20"/>
      <c r="BL561" s="20"/>
      <c r="BM561" s="20"/>
    </row>
    <row r="562" spans="16:65" ht="15.75" customHeight="1" x14ac:dyDescent="0.15">
      <c r="P562" s="20"/>
      <c r="Q562" s="20"/>
      <c r="AB562" s="20"/>
      <c r="AC562" s="20"/>
      <c r="AN562" s="20"/>
      <c r="AO562" s="20"/>
      <c r="AZ562" s="20"/>
      <c r="BA562" s="20"/>
      <c r="BL562" s="20"/>
      <c r="BM562" s="20"/>
    </row>
    <row r="563" spans="16:65" ht="15.75" customHeight="1" x14ac:dyDescent="0.15">
      <c r="P563" s="20"/>
      <c r="Q563" s="20"/>
      <c r="AB563" s="20"/>
      <c r="AC563" s="20"/>
      <c r="AN563" s="20"/>
      <c r="AO563" s="20"/>
      <c r="AZ563" s="20"/>
      <c r="BA563" s="20"/>
      <c r="BL563" s="20"/>
      <c r="BM563" s="20"/>
    </row>
    <row r="564" spans="16:65" ht="15.75" customHeight="1" x14ac:dyDescent="0.15">
      <c r="P564" s="20"/>
      <c r="Q564" s="20"/>
      <c r="AB564" s="20"/>
      <c r="AC564" s="20"/>
      <c r="AN564" s="20"/>
      <c r="AO564" s="20"/>
      <c r="AZ564" s="20"/>
      <c r="BA564" s="20"/>
      <c r="BL564" s="20"/>
      <c r="BM564" s="20"/>
    </row>
    <row r="565" spans="16:65" ht="15.75" customHeight="1" x14ac:dyDescent="0.15">
      <c r="P565" s="20"/>
      <c r="Q565" s="20"/>
      <c r="AB565" s="20"/>
      <c r="AC565" s="20"/>
      <c r="AN565" s="20"/>
      <c r="AO565" s="20"/>
      <c r="AZ565" s="20"/>
      <c r="BA565" s="20"/>
      <c r="BL565" s="20"/>
      <c r="BM565" s="20"/>
    </row>
    <row r="566" spans="16:65" ht="15.75" customHeight="1" x14ac:dyDescent="0.15">
      <c r="P566" s="20"/>
      <c r="Q566" s="20"/>
      <c r="AB566" s="20"/>
      <c r="AC566" s="20"/>
      <c r="AN566" s="20"/>
      <c r="AO566" s="20"/>
      <c r="AZ566" s="20"/>
      <c r="BA566" s="20"/>
      <c r="BL566" s="20"/>
      <c r="BM566" s="20"/>
    </row>
    <row r="567" spans="16:65" ht="15.75" customHeight="1" x14ac:dyDescent="0.15">
      <c r="P567" s="20"/>
      <c r="Q567" s="20"/>
      <c r="AB567" s="20"/>
      <c r="AC567" s="20"/>
      <c r="AN567" s="20"/>
      <c r="AO567" s="20"/>
      <c r="AZ567" s="20"/>
      <c r="BA567" s="20"/>
      <c r="BL567" s="20"/>
      <c r="BM567" s="20"/>
    </row>
    <row r="568" spans="16:65" ht="15.75" customHeight="1" x14ac:dyDescent="0.15">
      <c r="P568" s="20"/>
      <c r="Q568" s="20"/>
      <c r="AB568" s="20"/>
      <c r="AC568" s="20"/>
      <c r="AN568" s="20"/>
      <c r="AO568" s="20"/>
      <c r="AZ568" s="20"/>
      <c r="BA568" s="20"/>
      <c r="BL568" s="20"/>
      <c r="BM568" s="20"/>
    </row>
    <row r="569" spans="16:65" ht="15.75" customHeight="1" x14ac:dyDescent="0.15">
      <c r="P569" s="20"/>
      <c r="Q569" s="20"/>
      <c r="AB569" s="20"/>
      <c r="AC569" s="20"/>
      <c r="AN569" s="20"/>
      <c r="AO569" s="20"/>
      <c r="AZ569" s="20"/>
      <c r="BA569" s="20"/>
      <c r="BL569" s="20"/>
      <c r="BM569" s="20"/>
    </row>
    <row r="570" spans="16:65" ht="15.75" customHeight="1" x14ac:dyDescent="0.15">
      <c r="P570" s="20"/>
      <c r="Q570" s="20"/>
      <c r="AB570" s="20"/>
      <c r="AC570" s="20"/>
      <c r="AN570" s="20"/>
      <c r="AO570" s="20"/>
      <c r="AZ570" s="20"/>
      <c r="BA570" s="20"/>
      <c r="BL570" s="20"/>
      <c r="BM570" s="20"/>
    </row>
    <row r="571" spans="16:65" ht="15.75" customHeight="1" x14ac:dyDescent="0.15">
      <c r="P571" s="20"/>
      <c r="Q571" s="20"/>
      <c r="AB571" s="20"/>
      <c r="AC571" s="20"/>
      <c r="AN571" s="20"/>
      <c r="AO571" s="20"/>
      <c r="AZ571" s="20"/>
      <c r="BA571" s="20"/>
      <c r="BL571" s="20"/>
      <c r="BM571" s="20"/>
    </row>
    <row r="572" spans="16:65" ht="15.75" customHeight="1" x14ac:dyDescent="0.15">
      <c r="P572" s="20"/>
      <c r="Q572" s="20"/>
      <c r="AB572" s="20"/>
      <c r="AC572" s="20"/>
      <c r="AN572" s="20"/>
      <c r="AO572" s="20"/>
      <c r="AZ572" s="20"/>
      <c r="BA572" s="20"/>
      <c r="BL572" s="20"/>
      <c r="BM572" s="20"/>
    </row>
    <row r="573" spans="16:65" ht="15.75" customHeight="1" x14ac:dyDescent="0.15">
      <c r="P573" s="20"/>
      <c r="Q573" s="20"/>
      <c r="AB573" s="20"/>
      <c r="AC573" s="20"/>
      <c r="AN573" s="20"/>
      <c r="AO573" s="20"/>
      <c r="AZ573" s="20"/>
      <c r="BA573" s="20"/>
      <c r="BL573" s="20"/>
      <c r="BM573" s="20"/>
    </row>
    <row r="574" spans="16:65" ht="15.75" customHeight="1" x14ac:dyDescent="0.15">
      <c r="P574" s="20"/>
      <c r="Q574" s="20"/>
      <c r="AB574" s="20"/>
      <c r="AC574" s="20"/>
      <c r="AN574" s="20"/>
      <c r="AO574" s="20"/>
      <c r="AZ574" s="20"/>
      <c r="BA574" s="20"/>
      <c r="BL574" s="20"/>
      <c r="BM574" s="20"/>
    </row>
    <row r="575" spans="16:65" ht="15.75" customHeight="1" x14ac:dyDescent="0.15">
      <c r="P575" s="20"/>
      <c r="Q575" s="20"/>
      <c r="AB575" s="20"/>
      <c r="AC575" s="20"/>
      <c r="AN575" s="20"/>
      <c r="AO575" s="20"/>
      <c r="AZ575" s="20"/>
      <c r="BA575" s="20"/>
      <c r="BL575" s="20"/>
      <c r="BM575" s="20"/>
    </row>
    <row r="576" spans="16:65" ht="15.75" customHeight="1" x14ac:dyDescent="0.15">
      <c r="P576" s="20"/>
      <c r="Q576" s="20"/>
      <c r="AB576" s="20"/>
      <c r="AC576" s="20"/>
      <c r="AN576" s="20"/>
      <c r="AO576" s="20"/>
      <c r="AZ576" s="20"/>
      <c r="BA576" s="20"/>
      <c r="BL576" s="20"/>
      <c r="BM576" s="20"/>
    </row>
    <row r="577" spans="16:65" ht="15.75" customHeight="1" x14ac:dyDescent="0.15">
      <c r="P577" s="20"/>
      <c r="Q577" s="20"/>
      <c r="AB577" s="20"/>
      <c r="AC577" s="20"/>
      <c r="AN577" s="20"/>
      <c r="AO577" s="20"/>
      <c r="AZ577" s="20"/>
      <c r="BA577" s="20"/>
      <c r="BL577" s="20"/>
      <c r="BM577" s="20"/>
    </row>
    <row r="578" spans="16:65" ht="15.75" customHeight="1" x14ac:dyDescent="0.15">
      <c r="P578" s="20"/>
      <c r="Q578" s="20"/>
      <c r="AB578" s="20"/>
      <c r="AC578" s="20"/>
      <c r="AN578" s="20"/>
      <c r="AO578" s="20"/>
      <c r="AZ578" s="20"/>
      <c r="BA578" s="20"/>
      <c r="BL578" s="20"/>
      <c r="BM578" s="20"/>
    </row>
    <row r="579" spans="16:65" ht="15.75" customHeight="1" x14ac:dyDescent="0.15">
      <c r="P579" s="20"/>
      <c r="Q579" s="20"/>
      <c r="AB579" s="20"/>
      <c r="AC579" s="20"/>
      <c r="AN579" s="20"/>
      <c r="AO579" s="20"/>
      <c r="AZ579" s="20"/>
      <c r="BA579" s="20"/>
      <c r="BL579" s="20"/>
      <c r="BM579" s="20"/>
    </row>
    <row r="580" spans="16:65" ht="15.75" customHeight="1" x14ac:dyDescent="0.15">
      <c r="P580" s="20"/>
      <c r="Q580" s="20"/>
      <c r="AB580" s="20"/>
      <c r="AC580" s="20"/>
      <c r="AN580" s="20"/>
      <c r="AO580" s="20"/>
      <c r="AZ580" s="20"/>
      <c r="BA580" s="20"/>
      <c r="BL580" s="20"/>
      <c r="BM580" s="20"/>
    </row>
    <row r="581" spans="16:65" ht="15.75" customHeight="1" x14ac:dyDescent="0.15">
      <c r="P581" s="20"/>
      <c r="Q581" s="20"/>
      <c r="AB581" s="20"/>
      <c r="AC581" s="20"/>
      <c r="AN581" s="20"/>
      <c r="AO581" s="20"/>
      <c r="AZ581" s="20"/>
      <c r="BA581" s="20"/>
      <c r="BL581" s="20"/>
      <c r="BM581" s="20"/>
    </row>
    <row r="582" spans="16:65" ht="15.75" customHeight="1" x14ac:dyDescent="0.15">
      <c r="P582" s="20"/>
      <c r="Q582" s="20"/>
      <c r="AB582" s="20"/>
      <c r="AC582" s="20"/>
      <c r="AN582" s="20"/>
      <c r="AO582" s="20"/>
      <c r="AZ582" s="20"/>
      <c r="BA582" s="20"/>
      <c r="BL582" s="20"/>
      <c r="BM582" s="20"/>
    </row>
    <row r="583" spans="16:65" ht="15.75" customHeight="1" x14ac:dyDescent="0.15">
      <c r="P583" s="20"/>
      <c r="Q583" s="20"/>
      <c r="AB583" s="20"/>
      <c r="AC583" s="20"/>
      <c r="AN583" s="20"/>
      <c r="AO583" s="20"/>
      <c r="AZ583" s="20"/>
      <c r="BA583" s="20"/>
      <c r="BL583" s="20"/>
      <c r="BM583" s="20"/>
    </row>
    <row r="584" spans="16:65" ht="15.75" customHeight="1" x14ac:dyDescent="0.15">
      <c r="P584" s="20"/>
      <c r="Q584" s="20"/>
      <c r="AB584" s="20"/>
      <c r="AC584" s="20"/>
      <c r="AN584" s="20"/>
      <c r="AO584" s="20"/>
      <c r="AZ584" s="20"/>
      <c r="BA584" s="20"/>
      <c r="BL584" s="20"/>
      <c r="BM584" s="20"/>
    </row>
    <row r="585" spans="16:65" ht="15.75" customHeight="1" x14ac:dyDescent="0.15">
      <c r="P585" s="20"/>
      <c r="Q585" s="20"/>
      <c r="AB585" s="20"/>
      <c r="AC585" s="20"/>
      <c r="AN585" s="20"/>
      <c r="AO585" s="20"/>
      <c r="AZ585" s="20"/>
      <c r="BA585" s="20"/>
      <c r="BL585" s="20"/>
      <c r="BM585" s="20"/>
    </row>
    <row r="586" spans="16:65" ht="15.75" customHeight="1" x14ac:dyDescent="0.15">
      <c r="P586" s="20"/>
      <c r="Q586" s="20"/>
      <c r="AB586" s="20"/>
      <c r="AC586" s="20"/>
      <c r="AN586" s="20"/>
      <c r="AO586" s="20"/>
      <c r="AZ586" s="20"/>
      <c r="BA586" s="20"/>
      <c r="BL586" s="20"/>
      <c r="BM586" s="20"/>
    </row>
    <row r="587" spans="16:65" ht="15.75" customHeight="1" x14ac:dyDescent="0.15">
      <c r="P587" s="20"/>
      <c r="Q587" s="20"/>
      <c r="AB587" s="20"/>
      <c r="AC587" s="20"/>
      <c r="AN587" s="20"/>
      <c r="AO587" s="20"/>
      <c r="AZ587" s="20"/>
      <c r="BA587" s="20"/>
      <c r="BL587" s="20"/>
      <c r="BM587" s="20"/>
    </row>
    <row r="588" spans="16:65" ht="15.75" customHeight="1" x14ac:dyDescent="0.15">
      <c r="P588" s="20"/>
      <c r="Q588" s="20"/>
      <c r="AB588" s="20"/>
      <c r="AC588" s="20"/>
      <c r="AN588" s="20"/>
      <c r="AO588" s="20"/>
      <c r="AZ588" s="20"/>
      <c r="BA588" s="20"/>
      <c r="BL588" s="20"/>
      <c r="BM588" s="20"/>
    </row>
    <row r="589" spans="16:65" ht="15.75" customHeight="1" x14ac:dyDescent="0.15">
      <c r="P589" s="20"/>
      <c r="Q589" s="20"/>
      <c r="AB589" s="20"/>
      <c r="AC589" s="20"/>
      <c r="AN589" s="20"/>
      <c r="AO589" s="20"/>
      <c r="AZ589" s="20"/>
      <c r="BA589" s="20"/>
      <c r="BL589" s="20"/>
      <c r="BM589" s="20"/>
    </row>
    <row r="590" spans="16:65" ht="15.75" customHeight="1" x14ac:dyDescent="0.15">
      <c r="P590" s="20"/>
      <c r="Q590" s="20"/>
      <c r="AB590" s="20"/>
      <c r="AC590" s="20"/>
      <c r="AN590" s="20"/>
      <c r="AO590" s="20"/>
      <c r="AZ590" s="20"/>
      <c r="BA590" s="20"/>
      <c r="BL590" s="20"/>
      <c r="BM590" s="20"/>
    </row>
    <row r="591" spans="16:65" ht="15.75" customHeight="1" x14ac:dyDescent="0.15">
      <c r="P591" s="20"/>
      <c r="Q591" s="20"/>
      <c r="AB591" s="20"/>
      <c r="AC591" s="20"/>
      <c r="AN591" s="20"/>
      <c r="AO591" s="20"/>
      <c r="AZ591" s="20"/>
      <c r="BA591" s="20"/>
      <c r="BL591" s="20"/>
      <c r="BM591" s="20"/>
    </row>
    <row r="592" spans="16:65" ht="15.75" customHeight="1" x14ac:dyDescent="0.15">
      <c r="P592" s="20"/>
      <c r="Q592" s="20"/>
      <c r="AB592" s="20"/>
      <c r="AC592" s="20"/>
      <c r="AN592" s="20"/>
      <c r="AO592" s="20"/>
      <c r="AZ592" s="20"/>
      <c r="BA592" s="20"/>
      <c r="BL592" s="20"/>
      <c r="BM592" s="20"/>
    </row>
    <row r="593" spans="16:65" ht="15.75" customHeight="1" x14ac:dyDescent="0.15">
      <c r="P593" s="20"/>
      <c r="Q593" s="20"/>
      <c r="AB593" s="20"/>
      <c r="AC593" s="20"/>
      <c r="AN593" s="20"/>
      <c r="AO593" s="20"/>
      <c r="AZ593" s="20"/>
      <c r="BA593" s="20"/>
      <c r="BL593" s="20"/>
      <c r="BM593" s="20"/>
    </row>
    <row r="594" spans="16:65" ht="15.75" customHeight="1" x14ac:dyDescent="0.15">
      <c r="P594" s="20"/>
      <c r="Q594" s="20"/>
      <c r="AB594" s="20"/>
      <c r="AC594" s="20"/>
      <c r="AN594" s="20"/>
      <c r="AO594" s="20"/>
      <c r="AZ594" s="20"/>
      <c r="BA594" s="20"/>
      <c r="BL594" s="20"/>
      <c r="BM594" s="20"/>
    </row>
    <row r="595" spans="16:65" ht="15.75" customHeight="1" x14ac:dyDescent="0.15">
      <c r="P595" s="20"/>
      <c r="Q595" s="20"/>
      <c r="AB595" s="20"/>
      <c r="AC595" s="20"/>
      <c r="AN595" s="20"/>
      <c r="AO595" s="20"/>
      <c r="AZ595" s="20"/>
      <c r="BA595" s="20"/>
      <c r="BL595" s="20"/>
      <c r="BM595" s="20"/>
    </row>
    <row r="596" spans="16:65" ht="15.75" customHeight="1" x14ac:dyDescent="0.15">
      <c r="P596" s="20"/>
      <c r="Q596" s="20"/>
      <c r="AB596" s="20"/>
      <c r="AC596" s="20"/>
      <c r="AN596" s="20"/>
      <c r="AO596" s="20"/>
      <c r="AZ596" s="20"/>
      <c r="BA596" s="20"/>
      <c r="BL596" s="20"/>
      <c r="BM596" s="20"/>
    </row>
    <row r="597" spans="16:65" ht="15.75" customHeight="1" x14ac:dyDescent="0.15">
      <c r="P597" s="20"/>
      <c r="Q597" s="20"/>
      <c r="AB597" s="20"/>
      <c r="AC597" s="20"/>
      <c r="AN597" s="20"/>
      <c r="AO597" s="20"/>
      <c r="AZ597" s="20"/>
      <c r="BA597" s="20"/>
      <c r="BL597" s="20"/>
      <c r="BM597" s="20"/>
    </row>
    <row r="598" spans="16:65" ht="15.75" customHeight="1" x14ac:dyDescent="0.15">
      <c r="P598" s="20"/>
      <c r="Q598" s="20"/>
      <c r="AB598" s="20"/>
      <c r="AC598" s="20"/>
      <c r="AN598" s="20"/>
      <c r="AO598" s="20"/>
      <c r="AZ598" s="20"/>
      <c r="BA598" s="20"/>
      <c r="BL598" s="20"/>
      <c r="BM598" s="20"/>
    </row>
    <row r="599" spans="16:65" ht="15.75" customHeight="1" x14ac:dyDescent="0.15">
      <c r="P599" s="20"/>
      <c r="Q599" s="20"/>
      <c r="AB599" s="20"/>
      <c r="AC599" s="20"/>
      <c r="AN599" s="20"/>
      <c r="AO599" s="20"/>
      <c r="AZ599" s="20"/>
      <c r="BA599" s="20"/>
      <c r="BL599" s="20"/>
      <c r="BM599" s="20"/>
    </row>
    <row r="600" spans="16:65" ht="15.75" customHeight="1" x14ac:dyDescent="0.15">
      <c r="P600" s="20"/>
      <c r="Q600" s="20"/>
      <c r="AB600" s="20"/>
      <c r="AC600" s="20"/>
      <c r="AN600" s="20"/>
      <c r="AO600" s="20"/>
      <c r="AZ600" s="20"/>
      <c r="BA600" s="20"/>
      <c r="BL600" s="20"/>
      <c r="BM600" s="20"/>
    </row>
    <row r="601" spans="16:65" ht="15.75" customHeight="1" x14ac:dyDescent="0.15">
      <c r="P601" s="20"/>
      <c r="Q601" s="20"/>
      <c r="AB601" s="20"/>
      <c r="AC601" s="20"/>
      <c r="AN601" s="20"/>
      <c r="AO601" s="20"/>
      <c r="AZ601" s="20"/>
      <c r="BA601" s="20"/>
      <c r="BL601" s="20"/>
      <c r="BM601" s="20"/>
    </row>
    <row r="602" spans="16:65" ht="15.75" customHeight="1" x14ac:dyDescent="0.15">
      <c r="P602" s="20"/>
      <c r="Q602" s="20"/>
      <c r="AB602" s="20"/>
      <c r="AC602" s="20"/>
      <c r="AN602" s="20"/>
      <c r="AO602" s="20"/>
      <c r="AZ602" s="20"/>
      <c r="BA602" s="20"/>
      <c r="BL602" s="20"/>
      <c r="BM602" s="20"/>
    </row>
    <row r="603" spans="16:65" ht="15.75" customHeight="1" x14ac:dyDescent="0.15">
      <c r="P603" s="20"/>
      <c r="Q603" s="20"/>
      <c r="AB603" s="20"/>
      <c r="AC603" s="20"/>
      <c r="AN603" s="20"/>
      <c r="AO603" s="20"/>
      <c r="AZ603" s="20"/>
      <c r="BA603" s="20"/>
      <c r="BL603" s="20"/>
      <c r="BM603" s="20"/>
    </row>
    <row r="604" spans="16:65" ht="15.75" customHeight="1" x14ac:dyDescent="0.15">
      <c r="P604" s="20"/>
      <c r="Q604" s="20"/>
      <c r="AB604" s="20"/>
      <c r="AC604" s="20"/>
      <c r="AN604" s="20"/>
      <c r="AO604" s="20"/>
      <c r="AZ604" s="20"/>
      <c r="BA604" s="20"/>
      <c r="BL604" s="20"/>
      <c r="BM604" s="20"/>
    </row>
    <row r="605" spans="16:65" ht="15.75" customHeight="1" x14ac:dyDescent="0.15">
      <c r="P605" s="20"/>
      <c r="Q605" s="20"/>
      <c r="AB605" s="20"/>
      <c r="AC605" s="20"/>
      <c r="AN605" s="20"/>
      <c r="AO605" s="20"/>
      <c r="AZ605" s="20"/>
      <c r="BA605" s="20"/>
      <c r="BL605" s="20"/>
      <c r="BM605" s="20"/>
    </row>
    <row r="606" spans="16:65" ht="15.75" customHeight="1" x14ac:dyDescent="0.15">
      <c r="P606" s="20"/>
      <c r="Q606" s="20"/>
      <c r="AB606" s="20"/>
      <c r="AC606" s="20"/>
      <c r="AN606" s="20"/>
      <c r="AO606" s="20"/>
      <c r="AZ606" s="20"/>
      <c r="BA606" s="20"/>
      <c r="BL606" s="20"/>
      <c r="BM606" s="20"/>
    </row>
    <row r="607" spans="16:65" ht="15.75" customHeight="1" x14ac:dyDescent="0.15">
      <c r="P607" s="20"/>
      <c r="Q607" s="20"/>
      <c r="AB607" s="20"/>
      <c r="AC607" s="20"/>
      <c r="AN607" s="20"/>
      <c r="AO607" s="20"/>
      <c r="AZ607" s="20"/>
      <c r="BA607" s="20"/>
      <c r="BL607" s="20"/>
      <c r="BM607" s="20"/>
    </row>
    <row r="608" spans="16:65" ht="15.75" customHeight="1" x14ac:dyDescent="0.15">
      <c r="P608" s="20"/>
      <c r="Q608" s="20"/>
      <c r="AB608" s="20"/>
      <c r="AC608" s="20"/>
      <c r="AN608" s="20"/>
      <c r="AO608" s="20"/>
      <c r="AZ608" s="20"/>
      <c r="BA608" s="20"/>
      <c r="BL608" s="20"/>
      <c r="BM608" s="20"/>
    </row>
    <row r="609" spans="16:65" ht="15.75" customHeight="1" x14ac:dyDescent="0.15">
      <c r="P609" s="20"/>
      <c r="Q609" s="20"/>
      <c r="AB609" s="20"/>
      <c r="AC609" s="20"/>
      <c r="AN609" s="20"/>
      <c r="AO609" s="20"/>
      <c r="AZ609" s="20"/>
      <c r="BA609" s="20"/>
      <c r="BL609" s="20"/>
      <c r="BM609" s="20"/>
    </row>
    <row r="610" spans="16:65" ht="15.75" customHeight="1" x14ac:dyDescent="0.15">
      <c r="P610" s="20"/>
      <c r="Q610" s="20"/>
      <c r="AB610" s="20"/>
      <c r="AC610" s="20"/>
      <c r="AN610" s="20"/>
      <c r="AO610" s="20"/>
      <c r="AZ610" s="20"/>
      <c r="BA610" s="20"/>
      <c r="BL610" s="20"/>
      <c r="BM610" s="20"/>
    </row>
    <row r="611" spans="16:65" ht="15.75" customHeight="1" x14ac:dyDescent="0.15">
      <c r="P611" s="20"/>
      <c r="Q611" s="20"/>
      <c r="AB611" s="20"/>
      <c r="AC611" s="20"/>
      <c r="AN611" s="20"/>
      <c r="AO611" s="20"/>
      <c r="AZ611" s="20"/>
      <c r="BA611" s="20"/>
      <c r="BL611" s="20"/>
      <c r="BM611" s="20"/>
    </row>
    <row r="612" spans="16:65" ht="15.75" customHeight="1" x14ac:dyDescent="0.15">
      <c r="P612" s="20"/>
      <c r="Q612" s="20"/>
      <c r="AB612" s="20"/>
      <c r="AC612" s="20"/>
      <c r="AN612" s="20"/>
      <c r="AO612" s="20"/>
      <c r="AZ612" s="20"/>
      <c r="BA612" s="20"/>
      <c r="BL612" s="20"/>
      <c r="BM612" s="20"/>
    </row>
    <row r="613" spans="16:65" ht="15.75" customHeight="1" x14ac:dyDescent="0.15">
      <c r="P613" s="20"/>
      <c r="Q613" s="20"/>
      <c r="AB613" s="20"/>
      <c r="AC613" s="20"/>
      <c r="AN613" s="20"/>
      <c r="AO613" s="20"/>
      <c r="AZ613" s="20"/>
      <c r="BA613" s="20"/>
      <c r="BL613" s="20"/>
      <c r="BM613" s="20"/>
    </row>
    <row r="614" spans="16:65" ht="15.75" customHeight="1" x14ac:dyDescent="0.15">
      <c r="P614" s="20"/>
      <c r="Q614" s="20"/>
      <c r="AB614" s="20"/>
      <c r="AC614" s="20"/>
      <c r="AN614" s="20"/>
      <c r="AO614" s="20"/>
      <c r="AZ614" s="20"/>
      <c r="BA614" s="20"/>
      <c r="BL614" s="20"/>
      <c r="BM614" s="20"/>
    </row>
    <row r="615" spans="16:65" ht="15.75" customHeight="1" x14ac:dyDescent="0.15">
      <c r="P615" s="20"/>
      <c r="Q615" s="20"/>
      <c r="AB615" s="20"/>
      <c r="AC615" s="20"/>
      <c r="AN615" s="20"/>
      <c r="AO615" s="20"/>
      <c r="AZ615" s="20"/>
      <c r="BA615" s="20"/>
      <c r="BL615" s="20"/>
      <c r="BM615" s="20"/>
    </row>
    <row r="616" spans="16:65" ht="15.75" customHeight="1" x14ac:dyDescent="0.15">
      <c r="P616" s="20"/>
      <c r="Q616" s="20"/>
      <c r="AB616" s="20"/>
      <c r="AC616" s="20"/>
      <c r="AN616" s="20"/>
      <c r="AO616" s="20"/>
      <c r="AZ616" s="20"/>
      <c r="BA616" s="20"/>
      <c r="BL616" s="20"/>
      <c r="BM616" s="20"/>
    </row>
    <row r="617" spans="16:65" ht="15.75" customHeight="1" x14ac:dyDescent="0.15">
      <c r="P617" s="20"/>
      <c r="Q617" s="20"/>
      <c r="AB617" s="20"/>
      <c r="AC617" s="20"/>
      <c r="AN617" s="20"/>
      <c r="AO617" s="20"/>
      <c r="AZ617" s="20"/>
      <c r="BA617" s="20"/>
      <c r="BL617" s="20"/>
      <c r="BM617" s="20"/>
    </row>
    <row r="618" spans="16:65" ht="15.75" customHeight="1" x14ac:dyDescent="0.15">
      <c r="P618" s="20"/>
      <c r="Q618" s="20"/>
      <c r="AB618" s="20"/>
      <c r="AC618" s="20"/>
      <c r="AN618" s="20"/>
      <c r="AO618" s="20"/>
      <c r="AZ618" s="20"/>
      <c r="BA618" s="20"/>
      <c r="BL618" s="20"/>
      <c r="BM618" s="20"/>
    </row>
    <row r="619" spans="16:65" ht="15.75" customHeight="1" x14ac:dyDescent="0.15">
      <c r="P619" s="20"/>
      <c r="Q619" s="20"/>
      <c r="AB619" s="20"/>
      <c r="AC619" s="20"/>
      <c r="AN619" s="20"/>
      <c r="AO619" s="20"/>
      <c r="AZ619" s="20"/>
      <c r="BA619" s="20"/>
      <c r="BL619" s="20"/>
      <c r="BM619" s="20"/>
    </row>
    <row r="620" spans="16:65" ht="15.75" customHeight="1" x14ac:dyDescent="0.15">
      <c r="P620" s="20"/>
      <c r="Q620" s="20"/>
      <c r="AB620" s="20"/>
      <c r="AC620" s="20"/>
      <c r="AN620" s="20"/>
      <c r="AO620" s="20"/>
      <c r="AZ620" s="20"/>
      <c r="BA620" s="20"/>
      <c r="BL620" s="20"/>
      <c r="BM620" s="20"/>
    </row>
    <row r="621" spans="16:65" ht="15.75" customHeight="1" x14ac:dyDescent="0.15">
      <c r="P621" s="20"/>
      <c r="Q621" s="20"/>
      <c r="AB621" s="20"/>
      <c r="AC621" s="20"/>
      <c r="AN621" s="20"/>
      <c r="AO621" s="20"/>
      <c r="AZ621" s="20"/>
      <c r="BA621" s="20"/>
      <c r="BL621" s="20"/>
      <c r="BM621" s="20"/>
    </row>
    <row r="622" spans="16:65" ht="15.75" customHeight="1" x14ac:dyDescent="0.15">
      <c r="P622" s="20"/>
      <c r="Q622" s="20"/>
      <c r="AB622" s="20"/>
      <c r="AC622" s="20"/>
      <c r="AN622" s="20"/>
      <c r="AO622" s="20"/>
      <c r="AZ622" s="20"/>
      <c r="BA622" s="20"/>
      <c r="BL622" s="20"/>
      <c r="BM622" s="20"/>
    </row>
    <row r="623" spans="16:65" ht="15.75" customHeight="1" x14ac:dyDescent="0.15">
      <c r="P623" s="20"/>
      <c r="Q623" s="20"/>
      <c r="AB623" s="20"/>
      <c r="AC623" s="20"/>
      <c r="AN623" s="20"/>
      <c r="AO623" s="20"/>
      <c r="AZ623" s="20"/>
      <c r="BA623" s="20"/>
      <c r="BL623" s="20"/>
      <c r="BM623" s="20"/>
    </row>
    <row r="624" spans="16:65" ht="15.75" customHeight="1" x14ac:dyDescent="0.15">
      <c r="P624" s="20"/>
      <c r="Q624" s="20"/>
      <c r="AB624" s="20"/>
      <c r="AC624" s="20"/>
      <c r="AN624" s="20"/>
      <c r="AO624" s="20"/>
      <c r="AZ624" s="20"/>
      <c r="BA624" s="20"/>
      <c r="BL624" s="20"/>
      <c r="BM624" s="20"/>
    </row>
    <row r="625" spans="16:65" ht="15.75" customHeight="1" x14ac:dyDescent="0.15">
      <c r="P625" s="20"/>
      <c r="Q625" s="20"/>
      <c r="AB625" s="20"/>
      <c r="AC625" s="20"/>
      <c r="AN625" s="20"/>
      <c r="AO625" s="20"/>
      <c r="AZ625" s="20"/>
      <c r="BA625" s="20"/>
      <c r="BL625" s="20"/>
      <c r="BM625" s="20"/>
    </row>
    <row r="626" spans="16:65" ht="15.75" customHeight="1" x14ac:dyDescent="0.15">
      <c r="P626" s="20"/>
      <c r="Q626" s="20"/>
      <c r="AB626" s="20"/>
      <c r="AC626" s="20"/>
      <c r="AN626" s="20"/>
      <c r="AO626" s="20"/>
      <c r="AZ626" s="20"/>
      <c r="BA626" s="20"/>
      <c r="BL626" s="20"/>
      <c r="BM626" s="20"/>
    </row>
    <row r="627" spans="16:65" ht="15.75" customHeight="1" x14ac:dyDescent="0.15">
      <c r="P627" s="20"/>
      <c r="Q627" s="20"/>
      <c r="AB627" s="20"/>
      <c r="AC627" s="20"/>
      <c r="AN627" s="20"/>
      <c r="AO627" s="20"/>
      <c r="AZ627" s="20"/>
      <c r="BA627" s="20"/>
      <c r="BL627" s="20"/>
      <c r="BM627" s="20"/>
    </row>
    <row r="628" spans="16:65" ht="15.75" customHeight="1" x14ac:dyDescent="0.15">
      <c r="P628" s="20"/>
      <c r="Q628" s="20"/>
      <c r="AB628" s="20"/>
      <c r="AC628" s="20"/>
      <c r="AN628" s="20"/>
      <c r="AO628" s="20"/>
      <c r="AZ628" s="20"/>
      <c r="BA628" s="20"/>
      <c r="BL628" s="20"/>
      <c r="BM628" s="20"/>
    </row>
    <row r="629" spans="16:65" ht="15.75" customHeight="1" x14ac:dyDescent="0.15">
      <c r="P629" s="20"/>
      <c r="Q629" s="20"/>
      <c r="AB629" s="20"/>
      <c r="AC629" s="20"/>
      <c r="AN629" s="20"/>
      <c r="AO629" s="20"/>
      <c r="AZ629" s="20"/>
      <c r="BA629" s="20"/>
      <c r="BL629" s="20"/>
      <c r="BM629" s="20"/>
    </row>
    <row r="630" spans="16:65" ht="15.75" customHeight="1" x14ac:dyDescent="0.15">
      <c r="P630" s="20"/>
      <c r="Q630" s="20"/>
      <c r="AB630" s="20"/>
      <c r="AC630" s="20"/>
      <c r="AN630" s="20"/>
      <c r="AO630" s="20"/>
      <c r="AZ630" s="20"/>
      <c r="BA630" s="20"/>
      <c r="BL630" s="20"/>
      <c r="BM630" s="20"/>
    </row>
    <row r="631" spans="16:65" ht="15.75" customHeight="1" x14ac:dyDescent="0.15">
      <c r="P631" s="20"/>
      <c r="Q631" s="20"/>
      <c r="AB631" s="20"/>
      <c r="AC631" s="20"/>
      <c r="AN631" s="20"/>
      <c r="AO631" s="20"/>
      <c r="AZ631" s="20"/>
      <c r="BA631" s="20"/>
      <c r="BL631" s="20"/>
      <c r="BM631" s="20"/>
    </row>
    <row r="632" spans="16:65" ht="15.75" customHeight="1" x14ac:dyDescent="0.15">
      <c r="P632" s="20"/>
      <c r="Q632" s="20"/>
      <c r="AB632" s="20"/>
      <c r="AC632" s="20"/>
      <c r="AN632" s="20"/>
      <c r="AO632" s="20"/>
      <c r="AZ632" s="20"/>
      <c r="BA632" s="20"/>
      <c r="BL632" s="20"/>
      <c r="BM632" s="20"/>
    </row>
    <row r="633" spans="16:65" ht="15.75" customHeight="1" x14ac:dyDescent="0.15">
      <c r="P633" s="20"/>
      <c r="Q633" s="20"/>
      <c r="AB633" s="20"/>
      <c r="AC633" s="20"/>
      <c r="AN633" s="20"/>
      <c r="AO633" s="20"/>
      <c r="AZ633" s="20"/>
      <c r="BA633" s="20"/>
      <c r="BL633" s="20"/>
      <c r="BM633" s="20"/>
    </row>
    <row r="634" spans="16:65" ht="15.75" customHeight="1" x14ac:dyDescent="0.15">
      <c r="P634" s="20"/>
      <c r="Q634" s="20"/>
      <c r="AB634" s="20"/>
      <c r="AC634" s="20"/>
      <c r="AN634" s="20"/>
      <c r="AO634" s="20"/>
      <c r="AZ634" s="20"/>
      <c r="BA634" s="20"/>
      <c r="BL634" s="20"/>
      <c r="BM634" s="20"/>
    </row>
    <row r="635" spans="16:65" ht="15.75" customHeight="1" x14ac:dyDescent="0.15">
      <c r="P635" s="20"/>
      <c r="Q635" s="20"/>
      <c r="AB635" s="20"/>
      <c r="AC635" s="20"/>
      <c r="AN635" s="20"/>
      <c r="AO635" s="20"/>
      <c r="AZ635" s="20"/>
      <c r="BA635" s="20"/>
      <c r="BL635" s="20"/>
      <c r="BM635" s="20"/>
    </row>
    <row r="636" spans="16:65" ht="15.75" customHeight="1" x14ac:dyDescent="0.15">
      <c r="P636" s="20"/>
      <c r="Q636" s="20"/>
      <c r="AB636" s="20"/>
      <c r="AC636" s="20"/>
      <c r="AN636" s="20"/>
      <c r="AO636" s="20"/>
      <c r="AZ636" s="20"/>
      <c r="BA636" s="20"/>
      <c r="BL636" s="20"/>
      <c r="BM636" s="20"/>
    </row>
    <row r="637" spans="16:65" ht="15.75" customHeight="1" x14ac:dyDescent="0.15">
      <c r="P637" s="20"/>
      <c r="Q637" s="20"/>
      <c r="AB637" s="20"/>
      <c r="AC637" s="20"/>
      <c r="AN637" s="20"/>
      <c r="AO637" s="20"/>
      <c r="AZ637" s="20"/>
      <c r="BA637" s="20"/>
      <c r="BL637" s="20"/>
      <c r="BM637" s="20"/>
    </row>
    <row r="638" spans="16:65" ht="15.75" customHeight="1" x14ac:dyDescent="0.15">
      <c r="P638" s="20"/>
      <c r="Q638" s="20"/>
      <c r="AB638" s="20"/>
      <c r="AC638" s="20"/>
      <c r="AN638" s="20"/>
      <c r="AO638" s="20"/>
      <c r="AZ638" s="20"/>
      <c r="BA638" s="20"/>
      <c r="BL638" s="20"/>
      <c r="BM638" s="20"/>
    </row>
    <row r="639" spans="16:65" ht="15.75" customHeight="1" x14ac:dyDescent="0.15">
      <c r="P639" s="20"/>
      <c r="Q639" s="20"/>
      <c r="AB639" s="20"/>
      <c r="AC639" s="20"/>
      <c r="AN639" s="20"/>
      <c r="AO639" s="20"/>
      <c r="AZ639" s="20"/>
      <c r="BA639" s="20"/>
      <c r="BL639" s="20"/>
      <c r="BM639" s="20"/>
    </row>
    <row r="640" spans="16:65" ht="15.75" customHeight="1" x14ac:dyDescent="0.15">
      <c r="P640" s="20"/>
      <c r="Q640" s="20"/>
      <c r="AB640" s="20"/>
      <c r="AC640" s="20"/>
      <c r="AN640" s="20"/>
      <c r="AO640" s="20"/>
      <c r="AZ640" s="20"/>
      <c r="BA640" s="20"/>
      <c r="BL640" s="20"/>
      <c r="BM640" s="20"/>
    </row>
    <row r="641" spans="16:65" ht="15.75" customHeight="1" x14ac:dyDescent="0.15">
      <c r="P641" s="20"/>
      <c r="Q641" s="20"/>
      <c r="AB641" s="20"/>
      <c r="AC641" s="20"/>
      <c r="AN641" s="20"/>
      <c r="AO641" s="20"/>
      <c r="AZ641" s="20"/>
      <c r="BA641" s="20"/>
      <c r="BL641" s="20"/>
      <c r="BM641" s="20"/>
    </row>
    <row r="642" spans="16:65" ht="15.75" customHeight="1" x14ac:dyDescent="0.15">
      <c r="P642" s="20"/>
      <c r="Q642" s="20"/>
      <c r="AB642" s="20"/>
      <c r="AC642" s="20"/>
      <c r="AN642" s="20"/>
      <c r="AO642" s="20"/>
      <c r="AZ642" s="20"/>
      <c r="BA642" s="20"/>
      <c r="BL642" s="20"/>
      <c r="BM642" s="20"/>
    </row>
    <row r="643" spans="16:65" ht="15.75" customHeight="1" x14ac:dyDescent="0.15">
      <c r="P643" s="20"/>
      <c r="Q643" s="20"/>
      <c r="AB643" s="20"/>
      <c r="AC643" s="20"/>
      <c r="AN643" s="20"/>
      <c r="AO643" s="20"/>
      <c r="AZ643" s="20"/>
      <c r="BA643" s="20"/>
      <c r="BL643" s="20"/>
      <c r="BM643" s="20"/>
    </row>
    <row r="644" spans="16:65" ht="15.75" customHeight="1" x14ac:dyDescent="0.15">
      <c r="P644" s="20"/>
      <c r="Q644" s="20"/>
      <c r="AB644" s="20"/>
      <c r="AC644" s="20"/>
      <c r="AN644" s="20"/>
      <c r="AO644" s="20"/>
      <c r="AZ644" s="20"/>
      <c r="BA644" s="20"/>
      <c r="BL644" s="20"/>
      <c r="BM644" s="20"/>
    </row>
    <row r="645" spans="16:65" ht="15.75" customHeight="1" x14ac:dyDescent="0.15">
      <c r="P645" s="20"/>
      <c r="Q645" s="20"/>
      <c r="AB645" s="20"/>
      <c r="AC645" s="20"/>
      <c r="AN645" s="20"/>
      <c r="AO645" s="20"/>
      <c r="AZ645" s="20"/>
      <c r="BA645" s="20"/>
      <c r="BL645" s="20"/>
      <c r="BM645" s="20"/>
    </row>
    <row r="646" spans="16:65" ht="15.75" customHeight="1" x14ac:dyDescent="0.15">
      <c r="P646" s="20"/>
      <c r="Q646" s="20"/>
      <c r="AB646" s="20"/>
      <c r="AC646" s="20"/>
      <c r="AN646" s="20"/>
      <c r="AO646" s="20"/>
      <c r="AZ646" s="20"/>
      <c r="BA646" s="20"/>
      <c r="BL646" s="20"/>
      <c r="BM646" s="20"/>
    </row>
    <row r="647" spans="16:65" ht="15.75" customHeight="1" x14ac:dyDescent="0.15">
      <c r="P647" s="20"/>
      <c r="Q647" s="20"/>
      <c r="AB647" s="20"/>
      <c r="AC647" s="20"/>
      <c r="AN647" s="20"/>
      <c r="AO647" s="20"/>
      <c r="AZ647" s="20"/>
      <c r="BA647" s="20"/>
      <c r="BL647" s="20"/>
      <c r="BM647" s="20"/>
    </row>
    <row r="648" spans="16:65" ht="15.75" customHeight="1" x14ac:dyDescent="0.15">
      <c r="P648" s="20"/>
      <c r="Q648" s="20"/>
      <c r="AB648" s="20"/>
      <c r="AC648" s="20"/>
      <c r="AN648" s="20"/>
      <c r="AO648" s="20"/>
      <c r="AZ648" s="20"/>
      <c r="BA648" s="20"/>
      <c r="BL648" s="20"/>
      <c r="BM648" s="20"/>
    </row>
    <row r="649" spans="16:65" ht="15.75" customHeight="1" x14ac:dyDescent="0.15">
      <c r="P649" s="20"/>
      <c r="Q649" s="20"/>
      <c r="AB649" s="20"/>
      <c r="AC649" s="20"/>
      <c r="AN649" s="20"/>
      <c r="AO649" s="20"/>
      <c r="AZ649" s="20"/>
      <c r="BA649" s="20"/>
      <c r="BL649" s="20"/>
      <c r="BM649" s="20"/>
    </row>
    <row r="650" spans="16:65" ht="15.75" customHeight="1" x14ac:dyDescent="0.15">
      <c r="P650" s="20"/>
      <c r="Q650" s="20"/>
      <c r="AB650" s="20"/>
      <c r="AC650" s="20"/>
      <c r="AN650" s="20"/>
      <c r="AO650" s="20"/>
      <c r="AZ650" s="20"/>
      <c r="BA650" s="20"/>
      <c r="BL650" s="20"/>
      <c r="BM650" s="20"/>
    </row>
    <row r="651" spans="16:65" ht="15.75" customHeight="1" x14ac:dyDescent="0.15">
      <c r="P651" s="20"/>
      <c r="Q651" s="20"/>
      <c r="AB651" s="20"/>
      <c r="AC651" s="20"/>
      <c r="AN651" s="20"/>
      <c r="AO651" s="20"/>
      <c r="AZ651" s="20"/>
      <c r="BA651" s="20"/>
      <c r="BL651" s="20"/>
      <c r="BM651" s="20"/>
    </row>
    <row r="652" spans="16:65" ht="15.75" customHeight="1" x14ac:dyDescent="0.15">
      <c r="P652" s="20"/>
      <c r="Q652" s="20"/>
      <c r="AB652" s="20"/>
      <c r="AC652" s="20"/>
      <c r="AN652" s="20"/>
      <c r="AO652" s="20"/>
      <c r="AZ652" s="20"/>
      <c r="BA652" s="20"/>
      <c r="BL652" s="20"/>
      <c r="BM652" s="20"/>
    </row>
    <row r="653" spans="16:65" ht="15.75" customHeight="1" x14ac:dyDescent="0.15">
      <c r="P653" s="20"/>
      <c r="Q653" s="20"/>
      <c r="AB653" s="20"/>
      <c r="AC653" s="20"/>
      <c r="AN653" s="20"/>
      <c r="AO653" s="20"/>
      <c r="AZ653" s="20"/>
      <c r="BA653" s="20"/>
      <c r="BL653" s="20"/>
      <c r="BM653" s="20"/>
    </row>
    <row r="654" spans="16:65" ht="15.75" customHeight="1" x14ac:dyDescent="0.15">
      <c r="P654" s="20"/>
      <c r="Q654" s="20"/>
      <c r="AB654" s="20"/>
      <c r="AC654" s="20"/>
      <c r="AN654" s="20"/>
      <c r="AO654" s="20"/>
      <c r="AZ654" s="20"/>
      <c r="BA654" s="20"/>
      <c r="BL654" s="20"/>
      <c r="BM654" s="20"/>
    </row>
    <row r="655" spans="16:65" ht="15.75" customHeight="1" x14ac:dyDescent="0.15">
      <c r="P655" s="20"/>
      <c r="Q655" s="20"/>
      <c r="AB655" s="20"/>
      <c r="AC655" s="20"/>
      <c r="AN655" s="20"/>
      <c r="AO655" s="20"/>
      <c r="AZ655" s="20"/>
      <c r="BA655" s="20"/>
      <c r="BL655" s="20"/>
      <c r="BM655" s="20"/>
    </row>
    <row r="656" spans="16:65" ht="15.75" customHeight="1" x14ac:dyDescent="0.15">
      <c r="P656" s="20"/>
      <c r="Q656" s="20"/>
      <c r="AB656" s="20"/>
      <c r="AC656" s="20"/>
      <c r="AN656" s="20"/>
      <c r="AO656" s="20"/>
      <c r="AZ656" s="20"/>
      <c r="BA656" s="20"/>
      <c r="BL656" s="20"/>
      <c r="BM656" s="20"/>
    </row>
    <row r="657" spans="16:65" ht="15.75" customHeight="1" x14ac:dyDescent="0.15">
      <c r="P657" s="20"/>
      <c r="Q657" s="20"/>
      <c r="AB657" s="20"/>
      <c r="AC657" s="20"/>
      <c r="AN657" s="20"/>
      <c r="AO657" s="20"/>
      <c r="AZ657" s="20"/>
      <c r="BA657" s="20"/>
      <c r="BL657" s="20"/>
      <c r="BM657" s="20"/>
    </row>
    <row r="658" spans="16:65" ht="15.75" customHeight="1" x14ac:dyDescent="0.15">
      <c r="P658" s="20"/>
      <c r="Q658" s="20"/>
      <c r="AB658" s="20"/>
      <c r="AC658" s="20"/>
      <c r="AN658" s="20"/>
      <c r="AO658" s="20"/>
      <c r="AZ658" s="20"/>
      <c r="BA658" s="20"/>
      <c r="BL658" s="20"/>
      <c r="BM658" s="20"/>
    </row>
    <row r="659" spans="16:65" ht="15.75" customHeight="1" x14ac:dyDescent="0.15">
      <c r="P659" s="20"/>
      <c r="Q659" s="20"/>
      <c r="AB659" s="20"/>
      <c r="AC659" s="20"/>
      <c r="AN659" s="20"/>
      <c r="AO659" s="20"/>
      <c r="AZ659" s="20"/>
      <c r="BA659" s="20"/>
      <c r="BL659" s="20"/>
      <c r="BM659" s="20"/>
    </row>
    <row r="660" spans="16:65" ht="15.75" customHeight="1" x14ac:dyDescent="0.15">
      <c r="P660" s="20"/>
      <c r="Q660" s="20"/>
      <c r="AB660" s="20"/>
      <c r="AC660" s="20"/>
      <c r="AN660" s="20"/>
      <c r="AO660" s="20"/>
      <c r="AZ660" s="20"/>
      <c r="BA660" s="20"/>
      <c r="BL660" s="20"/>
      <c r="BM660" s="20"/>
    </row>
    <row r="661" spans="16:65" ht="15.75" customHeight="1" x14ac:dyDescent="0.15">
      <c r="P661" s="20"/>
      <c r="Q661" s="20"/>
      <c r="AB661" s="20"/>
      <c r="AC661" s="20"/>
      <c r="AN661" s="20"/>
      <c r="AO661" s="20"/>
      <c r="AZ661" s="20"/>
      <c r="BA661" s="20"/>
      <c r="BL661" s="20"/>
      <c r="BM661" s="20"/>
    </row>
    <row r="662" spans="16:65" ht="15.75" customHeight="1" x14ac:dyDescent="0.15">
      <c r="P662" s="20"/>
      <c r="Q662" s="20"/>
      <c r="AB662" s="20"/>
      <c r="AC662" s="20"/>
      <c r="AN662" s="20"/>
      <c r="AO662" s="20"/>
      <c r="AZ662" s="20"/>
      <c r="BA662" s="20"/>
      <c r="BL662" s="20"/>
      <c r="BM662" s="20"/>
    </row>
    <row r="663" spans="16:65" ht="15.75" customHeight="1" x14ac:dyDescent="0.15">
      <c r="P663" s="20"/>
      <c r="Q663" s="20"/>
      <c r="AB663" s="20"/>
      <c r="AC663" s="20"/>
      <c r="AN663" s="20"/>
      <c r="AO663" s="20"/>
      <c r="AZ663" s="20"/>
      <c r="BA663" s="20"/>
      <c r="BL663" s="20"/>
      <c r="BM663" s="20"/>
    </row>
    <row r="664" spans="16:65" ht="15.75" customHeight="1" x14ac:dyDescent="0.15">
      <c r="P664" s="20"/>
      <c r="Q664" s="20"/>
      <c r="AB664" s="20"/>
      <c r="AC664" s="20"/>
      <c r="AN664" s="20"/>
      <c r="AO664" s="20"/>
      <c r="AZ664" s="20"/>
      <c r="BA664" s="20"/>
      <c r="BL664" s="20"/>
      <c r="BM664" s="20"/>
    </row>
    <row r="665" spans="16:65" ht="15.75" customHeight="1" x14ac:dyDescent="0.15">
      <c r="P665" s="20"/>
      <c r="Q665" s="20"/>
      <c r="AB665" s="20"/>
      <c r="AC665" s="20"/>
      <c r="AN665" s="20"/>
      <c r="AO665" s="20"/>
      <c r="AZ665" s="20"/>
      <c r="BA665" s="20"/>
      <c r="BL665" s="20"/>
      <c r="BM665" s="20"/>
    </row>
    <row r="666" spans="16:65" ht="15.75" customHeight="1" x14ac:dyDescent="0.15">
      <c r="P666" s="20"/>
      <c r="Q666" s="20"/>
      <c r="AB666" s="20"/>
      <c r="AC666" s="20"/>
      <c r="AN666" s="20"/>
      <c r="AO666" s="20"/>
      <c r="AZ666" s="20"/>
      <c r="BA666" s="20"/>
      <c r="BL666" s="20"/>
      <c r="BM666" s="20"/>
    </row>
    <row r="667" spans="16:65" ht="15.75" customHeight="1" x14ac:dyDescent="0.15">
      <c r="P667" s="20"/>
      <c r="Q667" s="20"/>
      <c r="AB667" s="20"/>
      <c r="AC667" s="20"/>
      <c r="AN667" s="20"/>
      <c r="AO667" s="20"/>
      <c r="AZ667" s="20"/>
      <c r="BA667" s="20"/>
      <c r="BL667" s="20"/>
      <c r="BM667" s="20"/>
    </row>
    <row r="668" spans="16:65" ht="15.75" customHeight="1" x14ac:dyDescent="0.15">
      <c r="P668" s="20"/>
      <c r="Q668" s="20"/>
      <c r="AB668" s="20"/>
      <c r="AC668" s="20"/>
      <c r="AN668" s="20"/>
      <c r="AO668" s="20"/>
      <c r="AZ668" s="20"/>
      <c r="BA668" s="20"/>
      <c r="BL668" s="20"/>
      <c r="BM668" s="20"/>
    </row>
    <row r="669" spans="16:65" ht="15.75" customHeight="1" x14ac:dyDescent="0.15">
      <c r="P669" s="20"/>
      <c r="Q669" s="20"/>
      <c r="AB669" s="20"/>
      <c r="AC669" s="20"/>
      <c r="AN669" s="20"/>
      <c r="AO669" s="20"/>
      <c r="AZ669" s="20"/>
      <c r="BA669" s="20"/>
      <c r="BL669" s="20"/>
      <c r="BM669" s="20"/>
    </row>
    <row r="670" spans="16:65" ht="15.75" customHeight="1" x14ac:dyDescent="0.15">
      <c r="P670" s="20"/>
      <c r="Q670" s="20"/>
      <c r="AB670" s="20"/>
      <c r="AC670" s="20"/>
      <c r="AN670" s="20"/>
      <c r="AO670" s="20"/>
      <c r="AZ670" s="20"/>
      <c r="BA670" s="20"/>
      <c r="BL670" s="20"/>
      <c r="BM670" s="20"/>
    </row>
    <row r="671" spans="16:65" ht="15.75" customHeight="1" x14ac:dyDescent="0.15">
      <c r="P671" s="20"/>
      <c r="Q671" s="20"/>
      <c r="AB671" s="20"/>
      <c r="AC671" s="20"/>
      <c r="AN671" s="20"/>
      <c r="AO671" s="20"/>
      <c r="AZ671" s="20"/>
      <c r="BA671" s="20"/>
      <c r="BL671" s="20"/>
      <c r="BM671" s="20"/>
    </row>
    <row r="672" spans="16:65" ht="15.75" customHeight="1" x14ac:dyDescent="0.15">
      <c r="P672" s="20"/>
      <c r="Q672" s="20"/>
      <c r="AB672" s="20"/>
      <c r="AC672" s="20"/>
      <c r="AN672" s="20"/>
      <c r="AO672" s="20"/>
      <c r="AZ672" s="20"/>
      <c r="BA672" s="20"/>
      <c r="BL672" s="20"/>
      <c r="BM672" s="20"/>
    </row>
    <row r="673" spans="16:65" ht="15.75" customHeight="1" x14ac:dyDescent="0.15">
      <c r="P673" s="20"/>
      <c r="Q673" s="20"/>
      <c r="AB673" s="20"/>
      <c r="AC673" s="20"/>
      <c r="AN673" s="20"/>
      <c r="AO673" s="20"/>
      <c r="AZ673" s="20"/>
      <c r="BA673" s="20"/>
      <c r="BL673" s="20"/>
      <c r="BM673" s="20"/>
    </row>
    <row r="674" spans="16:65" ht="15.75" customHeight="1" x14ac:dyDescent="0.15">
      <c r="P674" s="20"/>
      <c r="Q674" s="20"/>
      <c r="AB674" s="20"/>
      <c r="AC674" s="20"/>
      <c r="AN674" s="20"/>
      <c r="AO674" s="20"/>
      <c r="AZ674" s="20"/>
      <c r="BA674" s="20"/>
      <c r="BL674" s="20"/>
      <c r="BM674" s="20"/>
    </row>
    <row r="675" spans="16:65" ht="15.75" customHeight="1" x14ac:dyDescent="0.15">
      <c r="P675" s="20"/>
      <c r="Q675" s="20"/>
      <c r="AB675" s="20"/>
      <c r="AC675" s="20"/>
      <c r="AN675" s="20"/>
      <c r="AO675" s="20"/>
      <c r="AZ675" s="20"/>
      <c r="BA675" s="20"/>
      <c r="BL675" s="20"/>
      <c r="BM675" s="20"/>
    </row>
    <row r="676" spans="16:65" ht="15.75" customHeight="1" x14ac:dyDescent="0.15">
      <c r="P676" s="20"/>
      <c r="Q676" s="20"/>
      <c r="AB676" s="20"/>
      <c r="AC676" s="20"/>
      <c r="AN676" s="20"/>
      <c r="AO676" s="20"/>
      <c r="AZ676" s="20"/>
      <c r="BA676" s="20"/>
      <c r="BL676" s="20"/>
      <c r="BM676" s="20"/>
    </row>
    <row r="677" spans="16:65" ht="15.75" customHeight="1" x14ac:dyDescent="0.15">
      <c r="P677" s="20"/>
      <c r="Q677" s="20"/>
      <c r="AB677" s="20"/>
      <c r="AC677" s="20"/>
      <c r="AN677" s="20"/>
      <c r="AO677" s="20"/>
      <c r="AZ677" s="20"/>
      <c r="BA677" s="20"/>
      <c r="BL677" s="20"/>
      <c r="BM677" s="20"/>
    </row>
    <row r="678" spans="16:65" ht="15.75" customHeight="1" x14ac:dyDescent="0.15">
      <c r="P678" s="20"/>
      <c r="Q678" s="20"/>
      <c r="AB678" s="20"/>
      <c r="AC678" s="20"/>
      <c r="AN678" s="20"/>
      <c r="AO678" s="20"/>
      <c r="AZ678" s="20"/>
      <c r="BA678" s="20"/>
      <c r="BL678" s="20"/>
      <c r="BM678" s="20"/>
    </row>
    <row r="679" spans="16:65" ht="15.75" customHeight="1" x14ac:dyDescent="0.15">
      <c r="P679" s="20"/>
      <c r="Q679" s="20"/>
      <c r="AB679" s="20"/>
      <c r="AC679" s="20"/>
      <c r="AN679" s="20"/>
      <c r="AO679" s="20"/>
      <c r="AZ679" s="20"/>
      <c r="BA679" s="20"/>
      <c r="BL679" s="20"/>
      <c r="BM679" s="20"/>
    </row>
    <row r="680" spans="16:65" ht="15.75" customHeight="1" x14ac:dyDescent="0.15">
      <c r="P680" s="20"/>
      <c r="Q680" s="20"/>
      <c r="AB680" s="20"/>
      <c r="AC680" s="20"/>
      <c r="AN680" s="20"/>
      <c r="AO680" s="20"/>
      <c r="AZ680" s="20"/>
      <c r="BA680" s="20"/>
      <c r="BL680" s="20"/>
      <c r="BM680" s="20"/>
    </row>
    <row r="681" spans="16:65" ht="15.75" customHeight="1" x14ac:dyDescent="0.15">
      <c r="P681" s="20"/>
      <c r="Q681" s="20"/>
      <c r="AB681" s="20"/>
      <c r="AC681" s="20"/>
      <c r="AN681" s="20"/>
      <c r="AO681" s="20"/>
      <c r="AZ681" s="20"/>
      <c r="BA681" s="20"/>
      <c r="BL681" s="20"/>
      <c r="BM681" s="20"/>
    </row>
    <row r="682" spans="16:65" ht="15.75" customHeight="1" x14ac:dyDescent="0.15">
      <c r="P682" s="20"/>
      <c r="Q682" s="20"/>
      <c r="AB682" s="20"/>
      <c r="AC682" s="20"/>
      <c r="AN682" s="20"/>
      <c r="AO682" s="20"/>
      <c r="AZ682" s="20"/>
      <c r="BA682" s="20"/>
      <c r="BL682" s="20"/>
      <c r="BM682" s="20"/>
    </row>
    <row r="683" spans="16:65" ht="15.75" customHeight="1" x14ac:dyDescent="0.15">
      <c r="P683" s="20"/>
      <c r="Q683" s="20"/>
      <c r="AB683" s="20"/>
      <c r="AC683" s="20"/>
      <c r="AN683" s="20"/>
      <c r="AO683" s="20"/>
      <c r="AZ683" s="20"/>
      <c r="BA683" s="20"/>
      <c r="BL683" s="20"/>
      <c r="BM683" s="20"/>
    </row>
    <row r="684" spans="16:65" ht="15.75" customHeight="1" x14ac:dyDescent="0.15">
      <c r="P684" s="20"/>
      <c r="Q684" s="20"/>
      <c r="AB684" s="20"/>
      <c r="AC684" s="20"/>
      <c r="AN684" s="20"/>
      <c r="AO684" s="20"/>
      <c r="AZ684" s="20"/>
      <c r="BA684" s="20"/>
      <c r="BL684" s="20"/>
      <c r="BM684" s="20"/>
    </row>
    <row r="685" spans="16:65" ht="15.75" customHeight="1" x14ac:dyDescent="0.15">
      <c r="P685" s="20"/>
      <c r="Q685" s="20"/>
      <c r="AB685" s="20"/>
      <c r="AC685" s="20"/>
      <c r="AN685" s="20"/>
      <c r="AO685" s="20"/>
      <c r="AZ685" s="20"/>
      <c r="BA685" s="20"/>
      <c r="BL685" s="20"/>
      <c r="BM685" s="20"/>
    </row>
    <row r="686" spans="16:65" ht="15.75" customHeight="1" x14ac:dyDescent="0.15">
      <c r="P686" s="20"/>
      <c r="Q686" s="20"/>
      <c r="AB686" s="20"/>
      <c r="AC686" s="20"/>
      <c r="AN686" s="20"/>
      <c r="AO686" s="20"/>
      <c r="AZ686" s="20"/>
      <c r="BA686" s="20"/>
      <c r="BL686" s="20"/>
      <c r="BM686" s="20"/>
    </row>
    <row r="687" spans="16:65" ht="15.75" customHeight="1" x14ac:dyDescent="0.15">
      <c r="P687" s="20"/>
      <c r="Q687" s="20"/>
      <c r="AB687" s="20"/>
      <c r="AC687" s="20"/>
      <c r="AN687" s="20"/>
      <c r="AO687" s="20"/>
      <c r="AZ687" s="20"/>
      <c r="BA687" s="20"/>
      <c r="BL687" s="20"/>
      <c r="BM687" s="20"/>
    </row>
    <row r="688" spans="16:65" ht="15.75" customHeight="1" x14ac:dyDescent="0.15">
      <c r="P688" s="20"/>
      <c r="Q688" s="20"/>
      <c r="AB688" s="20"/>
      <c r="AC688" s="20"/>
      <c r="AN688" s="20"/>
      <c r="AO688" s="20"/>
      <c r="AZ688" s="20"/>
      <c r="BA688" s="20"/>
      <c r="BL688" s="20"/>
      <c r="BM688" s="20"/>
    </row>
    <row r="689" spans="16:65" ht="15.75" customHeight="1" x14ac:dyDescent="0.15">
      <c r="P689" s="20"/>
      <c r="Q689" s="20"/>
      <c r="AB689" s="20"/>
      <c r="AC689" s="20"/>
      <c r="AN689" s="20"/>
      <c r="AO689" s="20"/>
      <c r="AZ689" s="20"/>
      <c r="BA689" s="20"/>
      <c r="BL689" s="20"/>
      <c r="BM689" s="20"/>
    </row>
    <row r="690" spans="16:65" ht="15.75" customHeight="1" x14ac:dyDescent="0.15">
      <c r="P690" s="20"/>
      <c r="Q690" s="20"/>
      <c r="AB690" s="20"/>
      <c r="AC690" s="20"/>
      <c r="AN690" s="20"/>
      <c r="AO690" s="20"/>
      <c r="AZ690" s="20"/>
      <c r="BA690" s="20"/>
      <c r="BL690" s="20"/>
      <c r="BM690" s="20"/>
    </row>
    <row r="691" spans="16:65" ht="15.75" customHeight="1" x14ac:dyDescent="0.15">
      <c r="P691" s="20"/>
      <c r="Q691" s="20"/>
      <c r="AB691" s="20"/>
      <c r="AC691" s="20"/>
      <c r="AN691" s="20"/>
      <c r="AO691" s="20"/>
      <c r="AZ691" s="20"/>
      <c r="BA691" s="20"/>
      <c r="BL691" s="20"/>
      <c r="BM691" s="20"/>
    </row>
    <row r="692" spans="16:65" ht="15.75" customHeight="1" x14ac:dyDescent="0.15">
      <c r="P692" s="20"/>
      <c r="Q692" s="20"/>
      <c r="AB692" s="20"/>
      <c r="AC692" s="20"/>
      <c r="AN692" s="20"/>
      <c r="AO692" s="20"/>
      <c r="AZ692" s="20"/>
      <c r="BA692" s="20"/>
      <c r="BL692" s="20"/>
      <c r="BM692" s="20"/>
    </row>
    <row r="693" spans="16:65" ht="15.75" customHeight="1" x14ac:dyDescent="0.15">
      <c r="P693" s="20"/>
      <c r="Q693" s="20"/>
      <c r="AB693" s="20"/>
      <c r="AC693" s="20"/>
      <c r="AN693" s="20"/>
      <c r="AO693" s="20"/>
      <c r="AZ693" s="20"/>
      <c r="BA693" s="20"/>
      <c r="BL693" s="20"/>
      <c r="BM693" s="20"/>
    </row>
    <row r="694" spans="16:65" ht="15.75" customHeight="1" x14ac:dyDescent="0.15">
      <c r="P694" s="20"/>
      <c r="Q694" s="20"/>
      <c r="AB694" s="20"/>
      <c r="AC694" s="20"/>
      <c r="AN694" s="20"/>
      <c r="AO694" s="20"/>
      <c r="AZ694" s="20"/>
      <c r="BA694" s="20"/>
      <c r="BL694" s="20"/>
      <c r="BM694" s="20"/>
    </row>
    <row r="695" spans="16:65" ht="15.75" customHeight="1" x14ac:dyDescent="0.15">
      <c r="P695" s="20"/>
      <c r="Q695" s="20"/>
      <c r="AB695" s="20"/>
      <c r="AC695" s="20"/>
      <c r="AN695" s="20"/>
      <c r="AO695" s="20"/>
      <c r="AZ695" s="20"/>
      <c r="BA695" s="20"/>
      <c r="BL695" s="20"/>
      <c r="BM695" s="20"/>
    </row>
    <row r="696" spans="16:65" ht="15.75" customHeight="1" x14ac:dyDescent="0.15">
      <c r="P696" s="20"/>
      <c r="Q696" s="20"/>
      <c r="AB696" s="20"/>
      <c r="AC696" s="20"/>
      <c r="AN696" s="20"/>
      <c r="AO696" s="20"/>
      <c r="AZ696" s="20"/>
      <c r="BA696" s="20"/>
      <c r="BL696" s="20"/>
      <c r="BM696" s="20"/>
    </row>
    <row r="697" spans="16:65" ht="15.75" customHeight="1" x14ac:dyDescent="0.15">
      <c r="P697" s="20"/>
      <c r="Q697" s="20"/>
      <c r="AB697" s="20"/>
      <c r="AC697" s="20"/>
      <c r="AN697" s="20"/>
      <c r="AO697" s="20"/>
      <c r="AZ697" s="20"/>
      <c r="BA697" s="20"/>
      <c r="BL697" s="20"/>
      <c r="BM697" s="20"/>
    </row>
    <row r="698" spans="16:65" ht="15.75" customHeight="1" x14ac:dyDescent="0.15">
      <c r="P698" s="20"/>
      <c r="Q698" s="20"/>
      <c r="AB698" s="20"/>
      <c r="AC698" s="20"/>
      <c r="AN698" s="20"/>
      <c r="AO698" s="20"/>
      <c r="AZ698" s="20"/>
      <c r="BA698" s="20"/>
      <c r="BL698" s="20"/>
      <c r="BM698" s="20"/>
    </row>
    <row r="699" spans="16:65" ht="15.75" customHeight="1" x14ac:dyDescent="0.15">
      <c r="P699" s="20"/>
      <c r="Q699" s="20"/>
      <c r="AB699" s="20"/>
      <c r="AC699" s="20"/>
      <c r="AN699" s="20"/>
      <c r="AO699" s="20"/>
      <c r="AZ699" s="20"/>
      <c r="BA699" s="20"/>
      <c r="BL699" s="20"/>
      <c r="BM699" s="20"/>
    </row>
    <row r="700" spans="16:65" ht="15.75" customHeight="1" x14ac:dyDescent="0.15">
      <c r="P700" s="20"/>
      <c r="Q700" s="20"/>
      <c r="AB700" s="20"/>
      <c r="AC700" s="20"/>
      <c r="AN700" s="20"/>
      <c r="AO700" s="20"/>
      <c r="AZ700" s="20"/>
      <c r="BA700" s="20"/>
      <c r="BL700" s="20"/>
      <c r="BM700" s="20"/>
    </row>
    <row r="701" spans="16:65" ht="15.75" customHeight="1" x14ac:dyDescent="0.15">
      <c r="P701" s="20"/>
      <c r="Q701" s="20"/>
      <c r="AB701" s="20"/>
      <c r="AC701" s="20"/>
      <c r="AN701" s="20"/>
      <c r="AO701" s="20"/>
      <c r="AZ701" s="20"/>
      <c r="BA701" s="20"/>
      <c r="BL701" s="20"/>
      <c r="BM701" s="20"/>
    </row>
    <row r="702" spans="16:65" ht="15.75" customHeight="1" x14ac:dyDescent="0.15">
      <c r="P702" s="20"/>
      <c r="Q702" s="20"/>
      <c r="AB702" s="20"/>
      <c r="AC702" s="20"/>
      <c r="AN702" s="20"/>
      <c r="AO702" s="20"/>
      <c r="AZ702" s="20"/>
      <c r="BA702" s="20"/>
      <c r="BL702" s="20"/>
      <c r="BM702" s="20"/>
    </row>
    <row r="703" spans="16:65" ht="15.75" customHeight="1" x14ac:dyDescent="0.15">
      <c r="P703" s="20"/>
      <c r="Q703" s="20"/>
      <c r="AB703" s="20"/>
      <c r="AC703" s="20"/>
      <c r="AN703" s="20"/>
      <c r="AO703" s="20"/>
      <c r="AZ703" s="20"/>
      <c r="BA703" s="20"/>
      <c r="BL703" s="20"/>
      <c r="BM703" s="20"/>
    </row>
    <row r="704" spans="16:65" ht="15.75" customHeight="1" x14ac:dyDescent="0.15">
      <c r="P704" s="20"/>
      <c r="Q704" s="20"/>
      <c r="AB704" s="20"/>
      <c r="AC704" s="20"/>
      <c r="AN704" s="20"/>
      <c r="AO704" s="20"/>
      <c r="AZ704" s="20"/>
      <c r="BA704" s="20"/>
      <c r="BL704" s="20"/>
      <c r="BM704" s="20"/>
    </row>
    <row r="705" spans="16:65" ht="15.75" customHeight="1" x14ac:dyDescent="0.15">
      <c r="P705" s="20"/>
      <c r="Q705" s="20"/>
      <c r="AB705" s="20"/>
      <c r="AC705" s="20"/>
      <c r="AN705" s="20"/>
      <c r="AO705" s="20"/>
      <c r="AZ705" s="20"/>
      <c r="BA705" s="20"/>
      <c r="BL705" s="20"/>
      <c r="BM705" s="20"/>
    </row>
    <row r="706" spans="16:65" ht="15.75" customHeight="1" x14ac:dyDescent="0.15">
      <c r="P706" s="20"/>
      <c r="Q706" s="20"/>
      <c r="AB706" s="20"/>
      <c r="AC706" s="20"/>
      <c r="AN706" s="20"/>
      <c r="AO706" s="20"/>
      <c r="AZ706" s="20"/>
      <c r="BA706" s="20"/>
      <c r="BL706" s="20"/>
      <c r="BM706" s="20"/>
    </row>
    <row r="707" spans="16:65" ht="15.75" customHeight="1" x14ac:dyDescent="0.15">
      <c r="P707" s="20"/>
      <c r="Q707" s="20"/>
      <c r="AB707" s="20"/>
      <c r="AC707" s="20"/>
      <c r="AN707" s="20"/>
      <c r="AO707" s="20"/>
      <c r="AZ707" s="20"/>
      <c r="BA707" s="20"/>
      <c r="BL707" s="20"/>
      <c r="BM707" s="20"/>
    </row>
    <row r="708" spans="16:65" ht="15.75" customHeight="1" x14ac:dyDescent="0.15">
      <c r="P708" s="20"/>
      <c r="Q708" s="20"/>
      <c r="AB708" s="20"/>
      <c r="AC708" s="20"/>
      <c r="AN708" s="20"/>
      <c r="AO708" s="20"/>
      <c r="AZ708" s="20"/>
      <c r="BA708" s="20"/>
      <c r="BL708" s="20"/>
      <c r="BM708" s="20"/>
    </row>
    <row r="709" spans="16:65" ht="15.75" customHeight="1" x14ac:dyDescent="0.15">
      <c r="P709" s="20"/>
      <c r="Q709" s="20"/>
      <c r="AB709" s="20"/>
      <c r="AC709" s="20"/>
      <c r="AN709" s="20"/>
      <c r="AO709" s="20"/>
      <c r="AZ709" s="20"/>
      <c r="BA709" s="20"/>
      <c r="BL709" s="20"/>
      <c r="BM709" s="20"/>
    </row>
    <row r="710" spans="16:65" ht="15.75" customHeight="1" x14ac:dyDescent="0.15">
      <c r="P710" s="20"/>
      <c r="Q710" s="20"/>
      <c r="AB710" s="20"/>
      <c r="AC710" s="20"/>
      <c r="AN710" s="20"/>
      <c r="AO710" s="20"/>
      <c r="AZ710" s="20"/>
      <c r="BA710" s="20"/>
      <c r="BL710" s="20"/>
      <c r="BM710" s="20"/>
    </row>
    <row r="711" spans="16:65" ht="15.75" customHeight="1" x14ac:dyDescent="0.15">
      <c r="P711" s="20"/>
      <c r="Q711" s="20"/>
      <c r="AB711" s="20"/>
      <c r="AC711" s="20"/>
      <c r="AN711" s="20"/>
      <c r="AO711" s="20"/>
      <c r="AZ711" s="20"/>
      <c r="BA711" s="20"/>
      <c r="BL711" s="20"/>
      <c r="BM711" s="20"/>
    </row>
    <row r="712" spans="16:65" ht="15.75" customHeight="1" x14ac:dyDescent="0.15">
      <c r="P712" s="20"/>
      <c r="Q712" s="20"/>
      <c r="AB712" s="20"/>
      <c r="AC712" s="20"/>
      <c r="AN712" s="20"/>
      <c r="AO712" s="20"/>
      <c r="AZ712" s="20"/>
      <c r="BA712" s="20"/>
      <c r="BL712" s="20"/>
      <c r="BM712" s="20"/>
    </row>
    <row r="713" spans="16:65" ht="15.75" customHeight="1" x14ac:dyDescent="0.15">
      <c r="P713" s="20"/>
      <c r="Q713" s="20"/>
      <c r="AB713" s="20"/>
      <c r="AC713" s="20"/>
      <c r="AN713" s="20"/>
      <c r="AO713" s="20"/>
      <c r="AZ713" s="20"/>
      <c r="BA713" s="20"/>
      <c r="BL713" s="20"/>
      <c r="BM713" s="20"/>
    </row>
    <row r="714" spans="16:65" ht="15.75" customHeight="1" x14ac:dyDescent="0.15">
      <c r="P714" s="20"/>
      <c r="Q714" s="20"/>
      <c r="AB714" s="20"/>
      <c r="AC714" s="20"/>
      <c r="AN714" s="20"/>
      <c r="AO714" s="20"/>
      <c r="AZ714" s="20"/>
      <c r="BA714" s="20"/>
      <c r="BL714" s="20"/>
      <c r="BM714" s="20"/>
    </row>
    <row r="715" spans="16:65" ht="15.75" customHeight="1" x14ac:dyDescent="0.15">
      <c r="P715" s="20"/>
      <c r="Q715" s="20"/>
      <c r="AB715" s="20"/>
      <c r="AC715" s="20"/>
      <c r="AN715" s="20"/>
      <c r="AO715" s="20"/>
      <c r="AZ715" s="20"/>
      <c r="BA715" s="20"/>
      <c r="BL715" s="20"/>
      <c r="BM715" s="20"/>
    </row>
    <row r="716" spans="16:65" ht="15.75" customHeight="1" x14ac:dyDescent="0.15">
      <c r="P716" s="20"/>
      <c r="Q716" s="20"/>
      <c r="AB716" s="20"/>
      <c r="AC716" s="20"/>
      <c r="AN716" s="20"/>
      <c r="AO716" s="20"/>
      <c r="AZ716" s="20"/>
      <c r="BA716" s="20"/>
      <c r="BL716" s="20"/>
      <c r="BM716" s="20"/>
    </row>
    <row r="717" spans="16:65" ht="15.75" customHeight="1" x14ac:dyDescent="0.15">
      <c r="P717" s="20"/>
      <c r="Q717" s="20"/>
      <c r="AB717" s="20"/>
      <c r="AC717" s="20"/>
      <c r="AN717" s="20"/>
      <c r="AO717" s="20"/>
      <c r="AZ717" s="20"/>
      <c r="BA717" s="20"/>
      <c r="BL717" s="20"/>
      <c r="BM717" s="20"/>
    </row>
    <row r="718" spans="16:65" ht="15.75" customHeight="1" x14ac:dyDescent="0.15">
      <c r="P718" s="20"/>
      <c r="Q718" s="20"/>
      <c r="AB718" s="20"/>
      <c r="AC718" s="20"/>
      <c r="AN718" s="20"/>
      <c r="AO718" s="20"/>
      <c r="AZ718" s="20"/>
      <c r="BA718" s="20"/>
      <c r="BL718" s="20"/>
      <c r="BM718" s="20"/>
    </row>
    <row r="719" spans="16:65" ht="15.75" customHeight="1" x14ac:dyDescent="0.15">
      <c r="P719" s="20"/>
      <c r="Q719" s="20"/>
      <c r="AB719" s="20"/>
      <c r="AC719" s="20"/>
      <c r="AN719" s="20"/>
      <c r="AO719" s="20"/>
      <c r="AZ719" s="20"/>
      <c r="BA719" s="20"/>
      <c r="BL719" s="20"/>
      <c r="BM719" s="20"/>
    </row>
    <row r="720" spans="16:65" ht="15.75" customHeight="1" x14ac:dyDescent="0.15">
      <c r="P720" s="20"/>
      <c r="Q720" s="20"/>
      <c r="AB720" s="20"/>
      <c r="AC720" s="20"/>
      <c r="AN720" s="20"/>
      <c r="AO720" s="20"/>
      <c r="AZ720" s="20"/>
      <c r="BA720" s="20"/>
      <c r="BL720" s="20"/>
      <c r="BM720" s="20"/>
    </row>
    <row r="721" spans="16:65" ht="15.75" customHeight="1" x14ac:dyDescent="0.15">
      <c r="P721" s="20"/>
      <c r="Q721" s="20"/>
      <c r="AB721" s="20"/>
      <c r="AC721" s="20"/>
      <c r="AN721" s="20"/>
      <c r="AO721" s="20"/>
      <c r="AZ721" s="20"/>
      <c r="BA721" s="20"/>
      <c r="BL721" s="20"/>
      <c r="BM721" s="20"/>
    </row>
    <row r="722" spans="16:65" ht="15.75" customHeight="1" x14ac:dyDescent="0.15">
      <c r="P722" s="20"/>
      <c r="Q722" s="20"/>
      <c r="AB722" s="20"/>
      <c r="AC722" s="20"/>
      <c r="AN722" s="20"/>
      <c r="AO722" s="20"/>
      <c r="AZ722" s="20"/>
      <c r="BA722" s="20"/>
      <c r="BL722" s="20"/>
      <c r="BM722" s="20"/>
    </row>
    <row r="723" spans="16:65" ht="15.75" customHeight="1" x14ac:dyDescent="0.15">
      <c r="P723" s="20"/>
      <c r="Q723" s="20"/>
      <c r="AB723" s="20"/>
      <c r="AC723" s="20"/>
      <c r="AN723" s="20"/>
      <c r="AO723" s="20"/>
      <c r="AZ723" s="20"/>
      <c r="BA723" s="20"/>
      <c r="BL723" s="20"/>
      <c r="BM723" s="20"/>
    </row>
    <row r="724" spans="16:65" ht="15.75" customHeight="1" x14ac:dyDescent="0.15">
      <c r="P724" s="20"/>
      <c r="Q724" s="20"/>
      <c r="AB724" s="20"/>
      <c r="AC724" s="20"/>
      <c r="AN724" s="20"/>
      <c r="AO724" s="20"/>
      <c r="AZ724" s="20"/>
      <c r="BA724" s="20"/>
      <c r="BL724" s="20"/>
      <c r="BM724" s="20"/>
    </row>
    <row r="725" spans="16:65" ht="15.75" customHeight="1" x14ac:dyDescent="0.15">
      <c r="P725" s="20"/>
      <c r="Q725" s="20"/>
      <c r="AB725" s="20"/>
      <c r="AC725" s="20"/>
      <c r="AN725" s="20"/>
      <c r="AO725" s="20"/>
      <c r="AZ725" s="20"/>
      <c r="BA725" s="20"/>
      <c r="BL725" s="20"/>
      <c r="BM725" s="20"/>
    </row>
    <row r="726" spans="16:65" ht="15.75" customHeight="1" x14ac:dyDescent="0.15">
      <c r="P726" s="20"/>
      <c r="Q726" s="20"/>
      <c r="AB726" s="20"/>
      <c r="AC726" s="20"/>
      <c r="AN726" s="20"/>
      <c r="AO726" s="20"/>
      <c r="AZ726" s="20"/>
      <c r="BA726" s="20"/>
      <c r="BL726" s="20"/>
      <c r="BM726" s="20"/>
    </row>
    <row r="727" spans="16:65" ht="15.75" customHeight="1" x14ac:dyDescent="0.15">
      <c r="P727" s="20"/>
      <c r="Q727" s="20"/>
      <c r="AB727" s="20"/>
      <c r="AC727" s="20"/>
      <c r="AN727" s="20"/>
      <c r="AO727" s="20"/>
      <c r="AZ727" s="20"/>
      <c r="BA727" s="20"/>
      <c r="BL727" s="20"/>
      <c r="BM727" s="20"/>
    </row>
    <row r="728" spans="16:65" ht="15.75" customHeight="1" x14ac:dyDescent="0.15">
      <c r="P728" s="20"/>
      <c r="Q728" s="20"/>
      <c r="AB728" s="20"/>
      <c r="AC728" s="20"/>
      <c r="AN728" s="20"/>
      <c r="AO728" s="20"/>
      <c r="AZ728" s="20"/>
      <c r="BA728" s="20"/>
      <c r="BL728" s="20"/>
      <c r="BM728" s="20"/>
    </row>
    <row r="729" spans="16:65" ht="15.75" customHeight="1" x14ac:dyDescent="0.15">
      <c r="P729" s="20"/>
      <c r="Q729" s="20"/>
      <c r="AB729" s="20"/>
      <c r="AC729" s="20"/>
      <c r="AN729" s="20"/>
      <c r="AO729" s="20"/>
      <c r="AZ729" s="20"/>
      <c r="BA729" s="20"/>
      <c r="BL729" s="20"/>
      <c r="BM729" s="20"/>
    </row>
    <row r="730" spans="16:65" ht="15.75" customHeight="1" x14ac:dyDescent="0.15">
      <c r="P730" s="20"/>
      <c r="Q730" s="20"/>
      <c r="AB730" s="20"/>
      <c r="AC730" s="20"/>
      <c r="AN730" s="20"/>
      <c r="AO730" s="20"/>
      <c r="AZ730" s="20"/>
      <c r="BA730" s="20"/>
      <c r="BL730" s="20"/>
      <c r="BM730" s="20"/>
    </row>
    <row r="731" spans="16:65" ht="15.75" customHeight="1" x14ac:dyDescent="0.15">
      <c r="P731" s="20"/>
      <c r="Q731" s="20"/>
      <c r="AB731" s="20"/>
      <c r="AC731" s="20"/>
      <c r="AN731" s="20"/>
      <c r="AO731" s="20"/>
      <c r="AZ731" s="20"/>
      <c r="BA731" s="20"/>
      <c r="BL731" s="20"/>
      <c r="BM731" s="20"/>
    </row>
    <row r="732" spans="16:65" ht="15.75" customHeight="1" x14ac:dyDescent="0.15">
      <c r="P732" s="20"/>
      <c r="Q732" s="20"/>
      <c r="AB732" s="20"/>
      <c r="AC732" s="20"/>
      <c r="AN732" s="20"/>
      <c r="AO732" s="20"/>
      <c r="AZ732" s="20"/>
      <c r="BA732" s="20"/>
      <c r="BL732" s="20"/>
      <c r="BM732" s="20"/>
    </row>
    <row r="733" spans="16:65" ht="15.75" customHeight="1" x14ac:dyDescent="0.15">
      <c r="P733" s="20"/>
      <c r="Q733" s="20"/>
      <c r="AB733" s="20"/>
      <c r="AC733" s="20"/>
      <c r="AN733" s="20"/>
      <c r="AO733" s="20"/>
      <c r="AZ733" s="20"/>
      <c r="BA733" s="20"/>
      <c r="BL733" s="20"/>
      <c r="BM733" s="20"/>
    </row>
    <row r="734" spans="16:65" ht="15.75" customHeight="1" x14ac:dyDescent="0.15">
      <c r="P734" s="20"/>
      <c r="Q734" s="20"/>
      <c r="AB734" s="20"/>
      <c r="AC734" s="20"/>
      <c r="AN734" s="20"/>
      <c r="AO734" s="20"/>
      <c r="AZ734" s="20"/>
      <c r="BA734" s="20"/>
      <c r="BL734" s="20"/>
      <c r="BM734" s="20"/>
    </row>
    <row r="735" spans="16:65" ht="15.75" customHeight="1" x14ac:dyDescent="0.15">
      <c r="P735" s="20"/>
      <c r="Q735" s="20"/>
      <c r="AB735" s="20"/>
      <c r="AC735" s="20"/>
      <c r="AN735" s="20"/>
      <c r="AO735" s="20"/>
      <c r="AZ735" s="20"/>
      <c r="BA735" s="20"/>
      <c r="BL735" s="20"/>
      <c r="BM735" s="20"/>
    </row>
    <row r="736" spans="16:65" ht="15.75" customHeight="1" x14ac:dyDescent="0.15">
      <c r="P736" s="20"/>
      <c r="Q736" s="20"/>
      <c r="AB736" s="20"/>
      <c r="AC736" s="20"/>
      <c r="AN736" s="20"/>
      <c r="AO736" s="20"/>
      <c r="AZ736" s="20"/>
      <c r="BA736" s="20"/>
      <c r="BL736" s="20"/>
      <c r="BM736" s="20"/>
    </row>
    <row r="737" spans="16:65" ht="15.75" customHeight="1" x14ac:dyDescent="0.15">
      <c r="P737" s="20"/>
      <c r="Q737" s="20"/>
      <c r="AB737" s="20"/>
      <c r="AC737" s="20"/>
      <c r="AN737" s="20"/>
      <c r="AO737" s="20"/>
      <c r="AZ737" s="20"/>
      <c r="BA737" s="20"/>
      <c r="BL737" s="20"/>
      <c r="BM737" s="20"/>
    </row>
    <row r="738" spans="16:65" ht="15.75" customHeight="1" x14ac:dyDescent="0.15">
      <c r="P738" s="20"/>
      <c r="Q738" s="20"/>
      <c r="AB738" s="20"/>
      <c r="AC738" s="20"/>
      <c r="AN738" s="20"/>
      <c r="AO738" s="20"/>
      <c r="AZ738" s="20"/>
      <c r="BA738" s="20"/>
      <c r="BL738" s="20"/>
      <c r="BM738" s="20"/>
    </row>
    <row r="739" spans="16:65" ht="15.75" customHeight="1" x14ac:dyDescent="0.15">
      <c r="P739" s="20"/>
      <c r="Q739" s="20"/>
      <c r="AB739" s="20"/>
      <c r="AC739" s="20"/>
      <c r="AN739" s="20"/>
      <c r="AO739" s="20"/>
      <c r="AZ739" s="20"/>
      <c r="BA739" s="20"/>
      <c r="BL739" s="20"/>
      <c r="BM739" s="20"/>
    </row>
    <row r="740" spans="16:65" ht="15.75" customHeight="1" x14ac:dyDescent="0.15">
      <c r="P740" s="20"/>
      <c r="Q740" s="20"/>
      <c r="AB740" s="20"/>
      <c r="AC740" s="20"/>
      <c r="AN740" s="20"/>
      <c r="AO740" s="20"/>
      <c r="AZ740" s="20"/>
      <c r="BA740" s="20"/>
      <c r="BL740" s="20"/>
      <c r="BM740" s="20"/>
    </row>
    <row r="741" spans="16:65" ht="15.75" customHeight="1" x14ac:dyDescent="0.15">
      <c r="P741" s="20"/>
      <c r="Q741" s="20"/>
      <c r="AB741" s="20"/>
      <c r="AC741" s="20"/>
      <c r="AN741" s="20"/>
      <c r="AO741" s="20"/>
      <c r="AZ741" s="20"/>
      <c r="BA741" s="20"/>
      <c r="BL741" s="20"/>
      <c r="BM741" s="20"/>
    </row>
    <row r="742" spans="16:65" ht="15.75" customHeight="1" x14ac:dyDescent="0.15">
      <c r="P742" s="20"/>
      <c r="Q742" s="20"/>
      <c r="AB742" s="20"/>
      <c r="AC742" s="20"/>
      <c r="AN742" s="20"/>
      <c r="AO742" s="20"/>
      <c r="AZ742" s="20"/>
      <c r="BA742" s="20"/>
      <c r="BL742" s="20"/>
      <c r="BM742" s="20"/>
    </row>
    <row r="743" spans="16:65" ht="15.75" customHeight="1" x14ac:dyDescent="0.15">
      <c r="P743" s="20"/>
      <c r="Q743" s="20"/>
      <c r="AB743" s="20"/>
      <c r="AC743" s="20"/>
      <c r="AN743" s="20"/>
      <c r="AO743" s="20"/>
      <c r="AZ743" s="20"/>
      <c r="BA743" s="20"/>
      <c r="BL743" s="20"/>
      <c r="BM743" s="20"/>
    </row>
    <row r="744" spans="16:65" ht="15.75" customHeight="1" x14ac:dyDescent="0.15">
      <c r="P744" s="20"/>
      <c r="Q744" s="20"/>
      <c r="AB744" s="20"/>
      <c r="AC744" s="20"/>
      <c r="AN744" s="20"/>
      <c r="AO744" s="20"/>
      <c r="AZ744" s="20"/>
      <c r="BA744" s="20"/>
      <c r="BL744" s="20"/>
      <c r="BM744" s="20"/>
    </row>
    <row r="745" spans="16:65" ht="15.75" customHeight="1" x14ac:dyDescent="0.15">
      <c r="P745" s="20"/>
      <c r="Q745" s="20"/>
      <c r="AB745" s="20"/>
      <c r="AC745" s="20"/>
      <c r="AN745" s="20"/>
      <c r="AO745" s="20"/>
      <c r="AZ745" s="20"/>
      <c r="BA745" s="20"/>
      <c r="BL745" s="20"/>
      <c r="BM745" s="20"/>
    </row>
    <row r="746" spans="16:65" ht="15.75" customHeight="1" x14ac:dyDescent="0.15">
      <c r="P746" s="20"/>
      <c r="Q746" s="20"/>
      <c r="AB746" s="20"/>
      <c r="AC746" s="20"/>
      <c r="AN746" s="20"/>
      <c r="AO746" s="20"/>
      <c r="AZ746" s="20"/>
      <c r="BA746" s="20"/>
      <c r="BL746" s="20"/>
      <c r="BM746" s="20"/>
    </row>
    <row r="747" spans="16:65" ht="15.75" customHeight="1" x14ac:dyDescent="0.15">
      <c r="P747" s="20"/>
      <c r="Q747" s="20"/>
      <c r="AB747" s="20"/>
      <c r="AC747" s="20"/>
      <c r="AN747" s="20"/>
      <c r="AO747" s="20"/>
      <c r="AZ747" s="20"/>
      <c r="BA747" s="20"/>
      <c r="BL747" s="20"/>
      <c r="BM747" s="20"/>
    </row>
    <row r="748" spans="16:65" ht="15.75" customHeight="1" x14ac:dyDescent="0.15">
      <c r="P748" s="20"/>
      <c r="Q748" s="20"/>
      <c r="AB748" s="20"/>
      <c r="AC748" s="20"/>
      <c r="AN748" s="20"/>
      <c r="AO748" s="20"/>
      <c r="AZ748" s="20"/>
      <c r="BA748" s="20"/>
      <c r="BL748" s="20"/>
      <c r="BM748" s="20"/>
    </row>
    <row r="749" spans="16:65" ht="15.75" customHeight="1" x14ac:dyDescent="0.15">
      <c r="P749" s="20"/>
      <c r="Q749" s="20"/>
      <c r="AB749" s="20"/>
      <c r="AC749" s="20"/>
      <c r="AN749" s="20"/>
      <c r="AO749" s="20"/>
      <c r="AZ749" s="20"/>
      <c r="BA749" s="20"/>
      <c r="BL749" s="20"/>
      <c r="BM749" s="20"/>
    </row>
    <row r="750" spans="16:65" ht="15.75" customHeight="1" x14ac:dyDescent="0.15">
      <c r="P750" s="20"/>
      <c r="Q750" s="20"/>
      <c r="AB750" s="20"/>
      <c r="AC750" s="20"/>
      <c r="AN750" s="20"/>
      <c r="AO750" s="20"/>
      <c r="AZ750" s="20"/>
      <c r="BA750" s="20"/>
      <c r="BL750" s="20"/>
      <c r="BM750" s="20"/>
    </row>
    <row r="751" spans="16:65" ht="15.75" customHeight="1" x14ac:dyDescent="0.15">
      <c r="P751" s="20"/>
      <c r="Q751" s="20"/>
      <c r="AB751" s="20"/>
      <c r="AC751" s="20"/>
      <c r="AN751" s="20"/>
      <c r="AO751" s="20"/>
      <c r="AZ751" s="20"/>
      <c r="BA751" s="20"/>
      <c r="BL751" s="20"/>
      <c r="BM751" s="20"/>
    </row>
    <row r="752" spans="16:65" ht="15.75" customHeight="1" x14ac:dyDescent="0.15">
      <c r="P752" s="20"/>
      <c r="Q752" s="20"/>
      <c r="AB752" s="20"/>
      <c r="AC752" s="20"/>
      <c r="AN752" s="20"/>
      <c r="AO752" s="20"/>
      <c r="AZ752" s="20"/>
      <c r="BA752" s="20"/>
      <c r="BL752" s="20"/>
      <c r="BM752" s="20"/>
    </row>
    <row r="753" spans="16:65" ht="15.75" customHeight="1" x14ac:dyDescent="0.15">
      <c r="P753" s="20"/>
      <c r="Q753" s="20"/>
      <c r="AB753" s="20"/>
      <c r="AC753" s="20"/>
      <c r="AN753" s="20"/>
      <c r="AO753" s="20"/>
      <c r="AZ753" s="20"/>
      <c r="BA753" s="20"/>
      <c r="BL753" s="20"/>
      <c r="BM753" s="20"/>
    </row>
    <row r="754" spans="16:65" ht="15.75" customHeight="1" x14ac:dyDescent="0.15">
      <c r="P754" s="20"/>
      <c r="Q754" s="20"/>
      <c r="AB754" s="20"/>
      <c r="AC754" s="20"/>
      <c r="AN754" s="20"/>
      <c r="AO754" s="20"/>
      <c r="AZ754" s="20"/>
      <c r="BA754" s="20"/>
      <c r="BL754" s="20"/>
      <c r="BM754" s="20"/>
    </row>
    <row r="755" spans="16:65" ht="15.75" customHeight="1" x14ac:dyDescent="0.15">
      <c r="P755" s="20"/>
      <c r="Q755" s="20"/>
      <c r="AB755" s="20"/>
      <c r="AC755" s="20"/>
      <c r="AN755" s="20"/>
      <c r="AO755" s="20"/>
      <c r="AZ755" s="20"/>
      <c r="BA755" s="20"/>
      <c r="BL755" s="20"/>
      <c r="BM755" s="20"/>
    </row>
    <row r="756" spans="16:65" ht="15.75" customHeight="1" x14ac:dyDescent="0.15">
      <c r="P756" s="20"/>
      <c r="Q756" s="20"/>
      <c r="AB756" s="20"/>
      <c r="AC756" s="20"/>
      <c r="AN756" s="20"/>
      <c r="AO756" s="20"/>
      <c r="AZ756" s="20"/>
      <c r="BA756" s="20"/>
      <c r="BL756" s="20"/>
      <c r="BM756" s="20"/>
    </row>
    <row r="757" spans="16:65" ht="15.75" customHeight="1" x14ac:dyDescent="0.15">
      <c r="P757" s="20"/>
      <c r="Q757" s="20"/>
      <c r="AB757" s="20"/>
      <c r="AC757" s="20"/>
      <c r="AN757" s="20"/>
      <c r="AO757" s="20"/>
      <c r="AZ757" s="20"/>
      <c r="BA757" s="20"/>
      <c r="BL757" s="20"/>
      <c r="BM757" s="20"/>
    </row>
    <row r="758" spans="16:65" ht="15.75" customHeight="1" x14ac:dyDescent="0.15">
      <c r="P758" s="20"/>
      <c r="Q758" s="20"/>
      <c r="AB758" s="20"/>
      <c r="AC758" s="20"/>
      <c r="AN758" s="20"/>
      <c r="AO758" s="20"/>
      <c r="AZ758" s="20"/>
      <c r="BA758" s="20"/>
      <c r="BL758" s="20"/>
      <c r="BM758" s="20"/>
    </row>
    <row r="759" spans="16:65" ht="15.75" customHeight="1" x14ac:dyDescent="0.15">
      <c r="P759" s="20"/>
      <c r="Q759" s="20"/>
      <c r="AB759" s="20"/>
      <c r="AC759" s="20"/>
      <c r="AN759" s="20"/>
      <c r="AO759" s="20"/>
      <c r="AZ759" s="20"/>
      <c r="BA759" s="20"/>
      <c r="BL759" s="20"/>
      <c r="BM759" s="20"/>
    </row>
    <row r="760" spans="16:65" ht="15.75" customHeight="1" x14ac:dyDescent="0.15">
      <c r="P760" s="20"/>
      <c r="Q760" s="20"/>
      <c r="AB760" s="20"/>
      <c r="AC760" s="20"/>
      <c r="AN760" s="20"/>
      <c r="AO760" s="20"/>
      <c r="AZ760" s="20"/>
      <c r="BA760" s="20"/>
      <c r="BL760" s="20"/>
      <c r="BM760" s="20"/>
    </row>
    <row r="761" spans="16:65" ht="15.75" customHeight="1" x14ac:dyDescent="0.15">
      <c r="P761" s="20"/>
      <c r="Q761" s="20"/>
      <c r="AB761" s="20"/>
      <c r="AC761" s="20"/>
      <c r="AN761" s="20"/>
      <c r="AO761" s="20"/>
      <c r="AZ761" s="20"/>
      <c r="BA761" s="20"/>
      <c r="BL761" s="20"/>
      <c r="BM761" s="20"/>
    </row>
    <row r="762" spans="16:65" ht="15.75" customHeight="1" x14ac:dyDescent="0.15">
      <c r="P762" s="20"/>
      <c r="Q762" s="20"/>
      <c r="AB762" s="20"/>
      <c r="AC762" s="20"/>
      <c r="AN762" s="20"/>
      <c r="AO762" s="20"/>
      <c r="AZ762" s="20"/>
      <c r="BA762" s="20"/>
      <c r="BL762" s="20"/>
      <c r="BM762" s="20"/>
    </row>
    <row r="763" spans="16:65" ht="15.75" customHeight="1" x14ac:dyDescent="0.15">
      <c r="P763" s="20"/>
      <c r="Q763" s="20"/>
      <c r="AB763" s="20"/>
      <c r="AC763" s="20"/>
      <c r="AN763" s="20"/>
      <c r="AO763" s="20"/>
      <c r="AZ763" s="20"/>
      <c r="BA763" s="20"/>
      <c r="BL763" s="20"/>
      <c r="BM763" s="20"/>
    </row>
    <row r="764" spans="16:65" ht="15.75" customHeight="1" x14ac:dyDescent="0.15">
      <c r="P764" s="20"/>
      <c r="Q764" s="20"/>
      <c r="AB764" s="20"/>
      <c r="AC764" s="20"/>
      <c r="AN764" s="20"/>
      <c r="AO764" s="20"/>
      <c r="AZ764" s="20"/>
      <c r="BA764" s="20"/>
      <c r="BL764" s="20"/>
      <c r="BM764" s="20"/>
    </row>
    <row r="765" spans="16:65" ht="15.75" customHeight="1" x14ac:dyDescent="0.15">
      <c r="P765" s="20"/>
      <c r="Q765" s="20"/>
      <c r="AB765" s="20"/>
      <c r="AC765" s="20"/>
      <c r="AN765" s="20"/>
      <c r="AO765" s="20"/>
      <c r="AZ765" s="20"/>
      <c r="BA765" s="20"/>
      <c r="BL765" s="20"/>
      <c r="BM765" s="20"/>
    </row>
    <row r="766" spans="16:65" ht="15.75" customHeight="1" x14ac:dyDescent="0.15">
      <c r="P766" s="20"/>
      <c r="Q766" s="20"/>
      <c r="AB766" s="20"/>
      <c r="AC766" s="20"/>
      <c r="AN766" s="20"/>
      <c r="AO766" s="20"/>
      <c r="AZ766" s="20"/>
      <c r="BA766" s="20"/>
      <c r="BL766" s="20"/>
      <c r="BM766" s="20"/>
    </row>
    <row r="767" spans="16:65" ht="15.75" customHeight="1" x14ac:dyDescent="0.15">
      <c r="P767" s="20"/>
      <c r="Q767" s="20"/>
      <c r="AB767" s="20"/>
      <c r="AC767" s="20"/>
      <c r="AN767" s="20"/>
      <c r="AO767" s="20"/>
      <c r="AZ767" s="20"/>
      <c r="BA767" s="20"/>
      <c r="BL767" s="20"/>
      <c r="BM767" s="20"/>
    </row>
    <row r="768" spans="16:65" ht="15.75" customHeight="1" x14ac:dyDescent="0.15">
      <c r="P768" s="20"/>
      <c r="Q768" s="20"/>
      <c r="AB768" s="20"/>
      <c r="AC768" s="20"/>
      <c r="AN768" s="20"/>
      <c r="AO768" s="20"/>
      <c r="AZ768" s="20"/>
      <c r="BA768" s="20"/>
      <c r="BL768" s="20"/>
      <c r="BM768" s="20"/>
    </row>
    <row r="769" spans="16:65" ht="15.75" customHeight="1" x14ac:dyDescent="0.15">
      <c r="P769" s="20"/>
      <c r="Q769" s="20"/>
      <c r="AB769" s="20"/>
      <c r="AC769" s="20"/>
      <c r="AN769" s="20"/>
      <c r="AO769" s="20"/>
      <c r="AZ769" s="20"/>
      <c r="BA769" s="20"/>
      <c r="BL769" s="20"/>
      <c r="BM769" s="20"/>
    </row>
    <row r="770" spans="16:65" ht="15.75" customHeight="1" x14ac:dyDescent="0.15">
      <c r="P770" s="20"/>
      <c r="Q770" s="20"/>
      <c r="AB770" s="20"/>
      <c r="AC770" s="20"/>
      <c r="AN770" s="20"/>
      <c r="AO770" s="20"/>
      <c r="AZ770" s="20"/>
      <c r="BA770" s="20"/>
      <c r="BL770" s="20"/>
      <c r="BM770" s="20"/>
    </row>
    <row r="771" spans="16:65" ht="15.75" customHeight="1" x14ac:dyDescent="0.15">
      <c r="P771" s="20"/>
      <c r="Q771" s="20"/>
      <c r="AB771" s="20"/>
      <c r="AC771" s="20"/>
      <c r="AN771" s="20"/>
      <c r="AO771" s="20"/>
      <c r="AZ771" s="20"/>
      <c r="BA771" s="20"/>
      <c r="BL771" s="20"/>
      <c r="BM771" s="20"/>
    </row>
    <row r="772" spans="16:65" ht="15.75" customHeight="1" x14ac:dyDescent="0.15">
      <c r="P772" s="20"/>
      <c r="Q772" s="20"/>
      <c r="AB772" s="20"/>
      <c r="AC772" s="20"/>
      <c r="AN772" s="20"/>
      <c r="AO772" s="20"/>
      <c r="AZ772" s="20"/>
      <c r="BA772" s="20"/>
      <c r="BL772" s="20"/>
      <c r="BM772" s="20"/>
    </row>
    <row r="773" spans="16:65" ht="15.75" customHeight="1" x14ac:dyDescent="0.15">
      <c r="P773" s="20"/>
      <c r="Q773" s="20"/>
      <c r="AB773" s="20"/>
      <c r="AC773" s="20"/>
      <c r="AN773" s="20"/>
      <c r="AO773" s="20"/>
      <c r="AZ773" s="20"/>
      <c r="BA773" s="20"/>
      <c r="BL773" s="20"/>
      <c r="BM773" s="20"/>
    </row>
    <row r="774" spans="16:65" ht="15.75" customHeight="1" x14ac:dyDescent="0.15">
      <c r="P774" s="20"/>
      <c r="Q774" s="20"/>
      <c r="AB774" s="20"/>
      <c r="AC774" s="20"/>
      <c r="AN774" s="20"/>
      <c r="AO774" s="20"/>
      <c r="AZ774" s="20"/>
      <c r="BA774" s="20"/>
      <c r="BL774" s="20"/>
      <c r="BM774" s="20"/>
    </row>
    <row r="775" spans="16:65" ht="15.75" customHeight="1" x14ac:dyDescent="0.15">
      <c r="P775" s="20"/>
      <c r="Q775" s="20"/>
      <c r="AB775" s="20"/>
      <c r="AC775" s="20"/>
      <c r="AN775" s="20"/>
      <c r="AO775" s="20"/>
      <c r="AZ775" s="20"/>
      <c r="BA775" s="20"/>
      <c r="BL775" s="20"/>
      <c r="BM775" s="20"/>
    </row>
    <row r="776" spans="16:65" ht="15.75" customHeight="1" x14ac:dyDescent="0.15">
      <c r="P776" s="20"/>
      <c r="Q776" s="20"/>
      <c r="AB776" s="20"/>
      <c r="AC776" s="20"/>
      <c r="AN776" s="20"/>
      <c r="AO776" s="20"/>
      <c r="AZ776" s="20"/>
      <c r="BA776" s="20"/>
      <c r="BL776" s="20"/>
      <c r="BM776" s="20"/>
    </row>
    <row r="777" spans="16:65" ht="15.75" customHeight="1" x14ac:dyDescent="0.15">
      <c r="P777" s="20"/>
      <c r="Q777" s="20"/>
      <c r="AB777" s="20"/>
      <c r="AC777" s="20"/>
      <c r="AN777" s="20"/>
      <c r="AO777" s="20"/>
      <c r="AZ777" s="20"/>
      <c r="BA777" s="20"/>
      <c r="BL777" s="20"/>
      <c r="BM777" s="20"/>
    </row>
    <row r="778" spans="16:65" ht="15.75" customHeight="1" x14ac:dyDescent="0.15">
      <c r="P778" s="20"/>
      <c r="Q778" s="20"/>
      <c r="AB778" s="20"/>
      <c r="AC778" s="20"/>
      <c r="AN778" s="20"/>
      <c r="AO778" s="20"/>
      <c r="AZ778" s="20"/>
      <c r="BA778" s="20"/>
      <c r="BL778" s="20"/>
      <c r="BM778" s="20"/>
    </row>
    <row r="779" spans="16:65" ht="15.75" customHeight="1" x14ac:dyDescent="0.15">
      <c r="P779" s="20"/>
      <c r="Q779" s="20"/>
      <c r="AB779" s="20"/>
      <c r="AC779" s="20"/>
      <c r="AN779" s="20"/>
      <c r="AO779" s="20"/>
      <c r="AZ779" s="20"/>
      <c r="BA779" s="20"/>
      <c r="BL779" s="20"/>
      <c r="BM779" s="20"/>
    </row>
    <row r="780" spans="16:65" ht="15.75" customHeight="1" x14ac:dyDescent="0.15">
      <c r="P780" s="20"/>
      <c r="Q780" s="20"/>
      <c r="AB780" s="20"/>
      <c r="AC780" s="20"/>
      <c r="AN780" s="20"/>
      <c r="AO780" s="20"/>
      <c r="AZ780" s="20"/>
      <c r="BA780" s="20"/>
      <c r="BL780" s="20"/>
      <c r="BM780" s="20"/>
    </row>
    <row r="781" spans="16:65" ht="15.75" customHeight="1" x14ac:dyDescent="0.15">
      <c r="P781" s="20"/>
      <c r="Q781" s="20"/>
      <c r="AB781" s="20"/>
      <c r="AC781" s="20"/>
      <c r="AN781" s="20"/>
      <c r="AO781" s="20"/>
      <c r="AZ781" s="20"/>
      <c r="BA781" s="20"/>
      <c r="BL781" s="20"/>
      <c r="BM781" s="20"/>
    </row>
    <row r="782" spans="16:65" ht="15.75" customHeight="1" x14ac:dyDescent="0.15">
      <c r="P782" s="20"/>
      <c r="Q782" s="20"/>
      <c r="AB782" s="20"/>
      <c r="AC782" s="20"/>
      <c r="AN782" s="20"/>
      <c r="AO782" s="20"/>
      <c r="AZ782" s="20"/>
      <c r="BA782" s="20"/>
      <c r="BL782" s="20"/>
      <c r="BM782" s="20"/>
    </row>
    <row r="783" spans="16:65" ht="15.75" customHeight="1" x14ac:dyDescent="0.15">
      <c r="P783" s="20"/>
      <c r="Q783" s="20"/>
      <c r="AB783" s="20"/>
      <c r="AC783" s="20"/>
      <c r="AN783" s="20"/>
      <c r="AO783" s="20"/>
      <c r="AZ783" s="20"/>
      <c r="BA783" s="20"/>
      <c r="BL783" s="20"/>
      <c r="BM783" s="20"/>
    </row>
    <row r="784" spans="16:65" ht="15.75" customHeight="1" x14ac:dyDescent="0.15">
      <c r="P784" s="20"/>
      <c r="Q784" s="20"/>
      <c r="AB784" s="20"/>
      <c r="AC784" s="20"/>
      <c r="AN784" s="20"/>
      <c r="AO784" s="20"/>
      <c r="AZ784" s="20"/>
      <c r="BA784" s="20"/>
      <c r="BL784" s="20"/>
      <c r="BM784" s="20"/>
    </row>
    <row r="785" spans="16:65" ht="15.75" customHeight="1" x14ac:dyDescent="0.15">
      <c r="P785" s="20"/>
      <c r="Q785" s="20"/>
      <c r="AB785" s="20"/>
      <c r="AC785" s="20"/>
      <c r="AN785" s="20"/>
      <c r="AO785" s="20"/>
      <c r="AZ785" s="20"/>
      <c r="BA785" s="20"/>
      <c r="BL785" s="20"/>
      <c r="BM785" s="20"/>
    </row>
    <row r="786" spans="16:65" ht="15.75" customHeight="1" x14ac:dyDescent="0.15">
      <c r="P786" s="20"/>
      <c r="Q786" s="20"/>
      <c r="AB786" s="20"/>
      <c r="AC786" s="20"/>
      <c r="AN786" s="20"/>
      <c r="AO786" s="20"/>
      <c r="AZ786" s="20"/>
      <c r="BA786" s="20"/>
      <c r="BL786" s="20"/>
      <c r="BM786" s="20"/>
    </row>
    <row r="787" spans="16:65" ht="15.75" customHeight="1" x14ac:dyDescent="0.15">
      <c r="P787" s="20"/>
      <c r="Q787" s="20"/>
      <c r="AB787" s="20"/>
      <c r="AC787" s="20"/>
      <c r="AN787" s="20"/>
      <c r="AO787" s="20"/>
      <c r="AZ787" s="20"/>
      <c r="BA787" s="20"/>
      <c r="BL787" s="20"/>
      <c r="BM787" s="20"/>
    </row>
    <row r="788" spans="16:65" ht="15.75" customHeight="1" x14ac:dyDescent="0.15">
      <c r="P788" s="20"/>
      <c r="Q788" s="20"/>
      <c r="AB788" s="20"/>
      <c r="AC788" s="20"/>
      <c r="AN788" s="20"/>
      <c r="AO788" s="20"/>
      <c r="AZ788" s="20"/>
      <c r="BA788" s="20"/>
      <c r="BL788" s="20"/>
      <c r="BM788" s="20"/>
    </row>
    <row r="789" spans="16:65" ht="15.75" customHeight="1" x14ac:dyDescent="0.15">
      <c r="P789" s="20"/>
      <c r="Q789" s="20"/>
      <c r="AB789" s="20"/>
      <c r="AC789" s="20"/>
      <c r="AN789" s="20"/>
      <c r="AO789" s="20"/>
      <c r="AZ789" s="20"/>
      <c r="BA789" s="20"/>
      <c r="BL789" s="20"/>
      <c r="BM789" s="20"/>
    </row>
    <row r="790" spans="16:65" ht="15.75" customHeight="1" x14ac:dyDescent="0.15">
      <c r="P790" s="20"/>
      <c r="Q790" s="20"/>
      <c r="AB790" s="20"/>
      <c r="AC790" s="20"/>
      <c r="AN790" s="20"/>
      <c r="AO790" s="20"/>
      <c r="AZ790" s="20"/>
      <c r="BA790" s="20"/>
      <c r="BL790" s="20"/>
      <c r="BM790" s="20"/>
    </row>
    <row r="791" spans="16:65" ht="15.75" customHeight="1" x14ac:dyDescent="0.15">
      <c r="P791" s="20"/>
      <c r="Q791" s="20"/>
      <c r="AB791" s="20"/>
      <c r="AC791" s="20"/>
      <c r="AN791" s="20"/>
      <c r="AO791" s="20"/>
      <c r="AZ791" s="20"/>
      <c r="BA791" s="20"/>
      <c r="BL791" s="20"/>
      <c r="BM791" s="20"/>
    </row>
    <row r="792" spans="16:65" ht="15.75" customHeight="1" x14ac:dyDescent="0.15">
      <c r="P792" s="20"/>
      <c r="Q792" s="20"/>
      <c r="AB792" s="20"/>
      <c r="AC792" s="20"/>
      <c r="AN792" s="20"/>
      <c r="AO792" s="20"/>
      <c r="AZ792" s="20"/>
      <c r="BA792" s="20"/>
      <c r="BL792" s="20"/>
      <c r="BM792" s="20"/>
    </row>
    <row r="793" spans="16:65" ht="15.75" customHeight="1" x14ac:dyDescent="0.15">
      <c r="P793" s="20"/>
      <c r="Q793" s="20"/>
      <c r="AB793" s="20"/>
      <c r="AC793" s="20"/>
      <c r="AN793" s="20"/>
      <c r="AO793" s="20"/>
      <c r="AZ793" s="20"/>
      <c r="BA793" s="20"/>
      <c r="BL793" s="20"/>
      <c r="BM793" s="20"/>
    </row>
    <row r="794" spans="16:65" ht="15.75" customHeight="1" x14ac:dyDescent="0.15">
      <c r="P794" s="20"/>
      <c r="Q794" s="20"/>
      <c r="AB794" s="20"/>
      <c r="AC794" s="20"/>
      <c r="AN794" s="20"/>
      <c r="AO794" s="20"/>
      <c r="AZ794" s="20"/>
      <c r="BA794" s="20"/>
      <c r="BL794" s="20"/>
      <c r="BM794" s="20"/>
    </row>
    <row r="795" spans="16:65" ht="15.75" customHeight="1" x14ac:dyDescent="0.15">
      <c r="P795" s="20"/>
      <c r="Q795" s="20"/>
      <c r="AB795" s="20"/>
      <c r="AC795" s="20"/>
      <c r="AN795" s="20"/>
      <c r="AO795" s="20"/>
      <c r="AZ795" s="20"/>
      <c r="BA795" s="20"/>
      <c r="BL795" s="20"/>
      <c r="BM795" s="20"/>
    </row>
    <row r="796" spans="16:65" ht="15.75" customHeight="1" x14ac:dyDescent="0.15">
      <c r="P796" s="20"/>
      <c r="Q796" s="20"/>
      <c r="AB796" s="20"/>
      <c r="AC796" s="20"/>
      <c r="AN796" s="20"/>
      <c r="AO796" s="20"/>
      <c r="AZ796" s="20"/>
      <c r="BA796" s="20"/>
      <c r="BL796" s="20"/>
      <c r="BM796" s="20"/>
    </row>
    <row r="797" spans="16:65" ht="15.75" customHeight="1" x14ac:dyDescent="0.15">
      <c r="P797" s="20"/>
      <c r="Q797" s="20"/>
      <c r="AB797" s="20"/>
      <c r="AC797" s="20"/>
      <c r="AN797" s="20"/>
      <c r="AO797" s="20"/>
      <c r="AZ797" s="20"/>
      <c r="BA797" s="20"/>
      <c r="BL797" s="20"/>
      <c r="BM797" s="20"/>
    </row>
    <row r="798" spans="16:65" ht="15.75" customHeight="1" x14ac:dyDescent="0.15">
      <c r="P798" s="20"/>
      <c r="Q798" s="20"/>
      <c r="AB798" s="20"/>
      <c r="AC798" s="20"/>
      <c r="AN798" s="20"/>
      <c r="AO798" s="20"/>
      <c r="AZ798" s="20"/>
      <c r="BA798" s="20"/>
      <c r="BL798" s="20"/>
      <c r="BM798" s="20"/>
    </row>
    <row r="799" spans="16:65" ht="15.75" customHeight="1" x14ac:dyDescent="0.15">
      <c r="P799" s="20"/>
      <c r="Q799" s="20"/>
      <c r="AB799" s="20"/>
      <c r="AC799" s="20"/>
      <c r="AN799" s="20"/>
      <c r="AO799" s="20"/>
      <c r="AZ799" s="20"/>
      <c r="BA799" s="20"/>
      <c r="BL799" s="20"/>
      <c r="BM799" s="20"/>
    </row>
    <row r="800" spans="16:65" ht="15.75" customHeight="1" x14ac:dyDescent="0.15">
      <c r="P800" s="20"/>
      <c r="Q800" s="20"/>
      <c r="AB800" s="20"/>
      <c r="AC800" s="20"/>
      <c r="AN800" s="20"/>
      <c r="AO800" s="20"/>
      <c r="AZ800" s="20"/>
      <c r="BA800" s="20"/>
      <c r="BL800" s="20"/>
      <c r="BM800" s="20"/>
    </row>
    <row r="801" spans="16:65" ht="15.75" customHeight="1" x14ac:dyDescent="0.15">
      <c r="P801" s="20"/>
      <c r="Q801" s="20"/>
      <c r="AB801" s="20"/>
      <c r="AC801" s="20"/>
      <c r="AN801" s="20"/>
      <c r="AO801" s="20"/>
      <c r="AZ801" s="20"/>
      <c r="BA801" s="20"/>
      <c r="BL801" s="20"/>
      <c r="BM801" s="20"/>
    </row>
    <row r="802" spans="16:65" ht="15.75" customHeight="1" x14ac:dyDescent="0.15">
      <c r="P802" s="20"/>
      <c r="Q802" s="20"/>
      <c r="AB802" s="20"/>
      <c r="AC802" s="20"/>
      <c r="AN802" s="20"/>
      <c r="AO802" s="20"/>
      <c r="AZ802" s="20"/>
      <c r="BA802" s="20"/>
      <c r="BL802" s="20"/>
      <c r="BM802" s="20"/>
    </row>
    <row r="803" spans="16:65" ht="15.75" customHeight="1" x14ac:dyDescent="0.15">
      <c r="P803" s="20"/>
      <c r="Q803" s="20"/>
      <c r="AB803" s="20"/>
      <c r="AC803" s="20"/>
      <c r="AN803" s="20"/>
      <c r="AO803" s="20"/>
      <c r="AZ803" s="20"/>
      <c r="BA803" s="20"/>
      <c r="BL803" s="20"/>
      <c r="BM803" s="20"/>
    </row>
    <row r="804" spans="16:65" ht="15.75" customHeight="1" x14ac:dyDescent="0.15">
      <c r="P804" s="20"/>
      <c r="Q804" s="20"/>
      <c r="AB804" s="20"/>
      <c r="AC804" s="20"/>
      <c r="AN804" s="20"/>
      <c r="AO804" s="20"/>
      <c r="AZ804" s="20"/>
      <c r="BA804" s="20"/>
      <c r="BL804" s="20"/>
      <c r="BM804" s="20"/>
    </row>
    <row r="805" spans="16:65" ht="15.75" customHeight="1" x14ac:dyDescent="0.15">
      <c r="P805" s="20"/>
      <c r="Q805" s="20"/>
      <c r="AB805" s="20"/>
      <c r="AC805" s="20"/>
      <c r="AN805" s="20"/>
      <c r="AO805" s="20"/>
      <c r="AZ805" s="20"/>
      <c r="BA805" s="20"/>
      <c r="BL805" s="20"/>
      <c r="BM805" s="20"/>
    </row>
    <row r="806" spans="16:65" ht="15.75" customHeight="1" x14ac:dyDescent="0.15">
      <c r="P806" s="20"/>
      <c r="Q806" s="20"/>
      <c r="AB806" s="20"/>
      <c r="AC806" s="20"/>
      <c r="AN806" s="20"/>
      <c r="AO806" s="20"/>
      <c r="AZ806" s="20"/>
      <c r="BA806" s="20"/>
      <c r="BL806" s="20"/>
      <c r="BM806" s="20"/>
    </row>
    <row r="807" spans="16:65" ht="15.75" customHeight="1" x14ac:dyDescent="0.15">
      <c r="P807" s="20"/>
      <c r="Q807" s="20"/>
      <c r="AB807" s="20"/>
      <c r="AC807" s="20"/>
      <c r="AN807" s="20"/>
      <c r="AO807" s="20"/>
      <c r="AZ807" s="20"/>
      <c r="BA807" s="20"/>
      <c r="BL807" s="20"/>
      <c r="BM807" s="20"/>
    </row>
    <row r="808" spans="16:65" ht="15.75" customHeight="1" x14ac:dyDescent="0.15">
      <c r="P808" s="20"/>
      <c r="Q808" s="20"/>
      <c r="AB808" s="20"/>
      <c r="AC808" s="20"/>
      <c r="AN808" s="20"/>
      <c r="AO808" s="20"/>
      <c r="AZ808" s="20"/>
      <c r="BA808" s="20"/>
      <c r="BL808" s="20"/>
      <c r="BM808" s="20"/>
    </row>
    <row r="809" spans="16:65" ht="15.75" customHeight="1" x14ac:dyDescent="0.15">
      <c r="P809" s="20"/>
      <c r="Q809" s="20"/>
      <c r="AB809" s="20"/>
      <c r="AC809" s="20"/>
      <c r="AN809" s="20"/>
      <c r="AO809" s="20"/>
      <c r="AZ809" s="20"/>
      <c r="BA809" s="20"/>
      <c r="BL809" s="20"/>
      <c r="BM809" s="20"/>
    </row>
    <row r="810" spans="16:65" ht="15.75" customHeight="1" x14ac:dyDescent="0.15">
      <c r="P810" s="20"/>
      <c r="Q810" s="20"/>
      <c r="AB810" s="20"/>
      <c r="AC810" s="20"/>
      <c r="AN810" s="20"/>
      <c r="AO810" s="20"/>
      <c r="AZ810" s="20"/>
      <c r="BA810" s="20"/>
      <c r="BL810" s="20"/>
      <c r="BM810" s="20"/>
    </row>
    <row r="811" spans="16:65" ht="15.75" customHeight="1" x14ac:dyDescent="0.15">
      <c r="P811" s="20"/>
      <c r="Q811" s="20"/>
      <c r="AB811" s="20"/>
      <c r="AC811" s="20"/>
      <c r="AN811" s="20"/>
      <c r="AO811" s="20"/>
      <c r="AZ811" s="20"/>
      <c r="BA811" s="20"/>
      <c r="BL811" s="20"/>
      <c r="BM811" s="20"/>
    </row>
    <row r="812" spans="16:65" ht="15.75" customHeight="1" x14ac:dyDescent="0.15">
      <c r="P812" s="20"/>
      <c r="Q812" s="20"/>
      <c r="AB812" s="20"/>
      <c r="AC812" s="20"/>
      <c r="AN812" s="20"/>
      <c r="AO812" s="20"/>
      <c r="AZ812" s="20"/>
      <c r="BA812" s="20"/>
      <c r="BL812" s="20"/>
      <c r="BM812" s="20"/>
    </row>
    <row r="813" spans="16:65" ht="15.75" customHeight="1" x14ac:dyDescent="0.15">
      <c r="P813" s="20"/>
      <c r="Q813" s="20"/>
      <c r="AB813" s="20"/>
      <c r="AC813" s="20"/>
      <c r="AN813" s="20"/>
      <c r="AO813" s="20"/>
      <c r="AZ813" s="20"/>
      <c r="BA813" s="20"/>
      <c r="BL813" s="20"/>
      <c r="BM813" s="20"/>
    </row>
    <row r="814" spans="16:65" ht="15.75" customHeight="1" x14ac:dyDescent="0.15">
      <c r="P814" s="20"/>
      <c r="Q814" s="20"/>
      <c r="AB814" s="20"/>
      <c r="AC814" s="20"/>
      <c r="AN814" s="20"/>
      <c r="AO814" s="20"/>
      <c r="AZ814" s="20"/>
      <c r="BA814" s="20"/>
      <c r="BL814" s="20"/>
      <c r="BM814" s="20"/>
    </row>
    <row r="815" spans="16:65" ht="15.75" customHeight="1" x14ac:dyDescent="0.15">
      <c r="P815" s="20"/>
      <c r="Q815" s="20"/>
      <c r="AB815" s="20"/>
      <c r="AC815" s="20"/>
      <c r="AN815" s="20"/>
      <c r="AO815" s="20"/>
      <c r="AZ815" s="20"/>
      <c r="BA815" s="20"/>
      <c r="BL815" s="20"/>
      <c r="BM815" s="20"/>
    </row>
    <row r="816" spans="16:65" ht="15.75" customHeight="1" x14ac:dyDescent="0.15">
      <c r="P816" s="20"/>
      <c r="Q816" s="20"/>
      <c r="AB816" s="20"/>
      <c r="AC816" s="20"/>
      <c r="AN816" s="20"/>
      <c r="AO816" s="20"/>
      <c r="AZ816" s="20"/>
      <c r="BA816" s="20"/>
      <c r="BL816" s="20"/>
      <c r="BM816" s="20"/>
    </row>
    <row r="817" spans="16:65" ht="15.75" customHeight="1" x14ac:dyDescent="0.15">
      <c r="P817" s="20"/>
      <c r="Q817" s="20"/>
      <c r="AB817" s="20"/>
      <c r="AC817" s="20"/>
      <c r="AN817" s="20"/>
      <c r="AO817" s="20"/>
      <c r="AZ817" s="20"/>
      <c r="BA817" s="20"/>
      <c r="BL817" s="20"/>
      <c r="BM817" s="20"/>
    </row>
    <row r="818" spans="16:65" ht="15.75" customHeight="1" x14ac:dyDescent="0.15">
      <c r="P818" s="20"/>
      <c r="Q818" s="20"/>
      <c r="AB818" s="20"/>
      <c r="AC818" s="20"/>
      <c r="AN818" s="20"/>
      <c r="AO818" s="20"/>
      <c r="AZ818" s="20"/>
      <c r="BA818" s="20"/>
      <c r="BL818" s="20"/>
      <c r="BM818" s="20"/>
    </row>
    <row r="819" spans="16:65" ht="15.75" customHeight="1" x14ac:dyDescent="0.15">
      <c r="P819" s="20"/>
      <c r="Q819" s="20"/>
      <c r="AB819" s="20"/>
      <c r="AC819" s="20"/>
      <c r="AN819" s="20"/>
      <c r="AO819" s="20"/>
      <c r="AZ819" s="20"/>
      <c r="BA819" s="20"/>
      <c r="BL819" s="20"/>
      <c r="BM819" s="20"/>
    </row>
    <row r="820" spans="16:65" ht="15.75" customHeight="1" x14ac:dyDescent="0.15">
      <c r="P820" s="20"/>
      <c r="Q820" s="20"/>
      <c r="AB820" s="20"/>
      <c r="AC820" s="20"/>
      <c r="AN820" s="20"/>
      <c r="AO820" s="20"/>
      <c r="AZ820" s="20"/>
      <c r="BA820" s="20"/>
      <c r="BL820" s="20"/>
      <c r="BM820" s="20"/>
    </row>
    <row r="821" spans="16:65" ht="15.75" customHeight="1" x14ac:dyDescent="0.15">
      <c r="P821" s="20"/>
      <c r="Q821" s="20"/>
      <c r="AB821" s="20"/>
      <c r="AC821" s="20"/>
      <c r="AN821" s="20"/>
      <c r="AO821" s="20"/>
      <c r="AZ821" s="20"/>
      <c r="BA821" s="20"/>
      <c r="BL821" s="20"/>
      <c r="BM821" s="20"/>
    </row>
    <row r="822" spans="16:65" ht="15.75" customHeight="1" x14ac:dyDescent="0.15">
      <c r="P822" s="20"/>
      <c r="Q822" s="20"/>
      <c r="AB822" s="20"/>
      <c r="AC822" s="20"/>
      <c r="AN822" s="20"/>
      <c r="AO822" s="20"/>
      <c r="AZ822" s="20"/>
      <c r="BA822" s="20"/>
      <c r="BL822" s="20"/>
      <c r="BM822" s="20"/>
    </row>
    <row r="823" spans="16:65" ht="15.75" customHeight="1" x14ac:dyDescent="0.15">
      <c r="P823" s="20"/>
      <c r="Q823" s="20"/>
      <c r="AB823" s="20"/>
      <c r="AC823" s="20"/>
      <c r="AN823" s="20"/>
      <c r="AO823" s="20"/>
      <c r="AZ823" s="20"/>
      <c r="BA823" s="20"/>
      <c r="BL823" s="20"/>
      <c r="BM823" s="20"/>
    </row>
    <row r="824" spans="16:65" ht="15.75" customHeight="1" x14ac:dyDescent="0.15">
      <c r="P824" s="20"/>
      <c r="Q824" s="20"/>
      <c r="AB824" s="20"/>
      <c r="AC824" s="20"/>
      <c r="AN824" s="20"/>
      <c r="AO824" s="20"/>
      <c r="AZ824" s="20"/>
      <c r="BA824" s="20"/>
      <c r="BL824" s="20"/>
      <c r="BM824" s="20"/>
    </row>
    <row r="825" spans="16:65" ht="15.75" customHeight="1" x14ac:dyDescent="0.15">
      <c r="P825" s="20"/>
      <c r="Q825" s="20"/>
      <c r="AB825" s="20"/>
      <c r="AC825" s="20"/>
      <c r="AN825" s="20"/>
      <c r="AO825" s="20"/>
      <c r="AZ825" s="20"/>
      <c r="BA825" s="20"/>
      <c r="BL825" s="20"/>
      <c r="BM825" s="20"/>
    </row>
    <row r="826" spans="16:65" ht="15.75" customHeight="1" x14ac:dyDescent="0.15">
      <c r="P826" s="20"/>
      <c r="Q826" s="20"/>
      <c r="AB826" s="20"/>
      <c r="AC826" s="20"/>
      <c r="AN826" s="20"/>
      <c r="AO826" s="20"/>
      <c r="AZ826" s="20"/>
      <c r="BA826" s="20"/>
      <c r="BL826" s="20"/>
      <c r="BM826" s="20"/>
    </row>
    <row r="827" spans="16:65" ht="15.75" customHeight="1" x14ac:dyDescent="0.15">
      <c r="P827" s="20"/>
      <c r="Q827" s="20"/>
      <c r="AB827" s="20"/>
      <c r="AC827" s="20"/>
      <c r="AN827" s="20"/>
      <c r="AO827" s="20"/>
      <c r="AZ827" s="20"/>
      <c r="BA827" s="20"/>
      <c r="BL827" s="20"/>
      <c r="BM827" s="20"/>
    </row>
    <row r="828" spans="16:65" ht="15.75" customHeight="1" x14ac:dyDescent="0.15">
      <c r="P828" s="20"/>
      <c r="Q828" s="20"/>
      <c r="AB828" s="20"/>
      <c r="AC828" s="20"/>
      <c r="AN828" s="20"/>
      <c r="AO828" s="20"/>
      <c r="AZ828" s="20"/>
      <c r="BA828" s="20"/>
      <c r="BL828" s="20"/>
      <c r="BM828" s="20"/>
    </row>
    <row r="829" spans="16:65" ht="15.75" customHeight="1" x14ac:dyDescent="0.15">
      <c r="P829" s="20"/>
      <c r="Q829" s="20"/>
      <c r="AB829" s="20"/>
      <c r="AC829" s="20"/>
      <c r="AN829" s="20"/>
      <c r="AO829" s="20"/>
      <c r="AZ829" s="20"/>
      <c r="BA829" s="20"/>
      <c r="BL829" s="20"/>
      <c r="BM829" s="20"/>
    </row>
    <row r="830" spans="16:65" ht="15.75" customHeight="1" x14ac:dyDescent="0.15">
      <c r="P830" s="20"/>
      <c r="Q830" s="20"/>
      <c r="AB830" s="20"/>
      <c r="AC830" s="20"/>
      <c r="AN830" s="20"/>
      <c r="AO830" s="20"/>
      <c r="AZ830" s="20"/>
      <c r="BA830" s="20"/>
      <c r="BL830" s="20"/>
      <c r="BM830" s="20"/>
    </row>
    <row r="831" spans="16:65" ht="15.75" customHeight="1" x14ac:dyDescent="0.15">
      <c r="P831" s="20"/>
      <c r="Q831" s="20"/>
      <c r="AB831" s="20"/>
      <c r="AC831" s="20"/>
      <c r="AN831" s="20"/>
      <c r="AO831" s="20"/>
      <c r="AZ831" s="20"/>
      <c r="BA831" s="20"/>
      <c r="BL831" s="20"/>
      <c r="BM831" s="20"/>
    </row>
    <row r="832" spans="16:65" ht="15.75" customHeight="1" x14ac:dyDescent="0.15">
      <c r="P832" s="20"/>
      <c r="Q832" s="20"/>
      <c r="AB832" s="20"/>
      <c r="AC832" s="20"/>
      <c r="AN832" s="20"/>
      <c r="AO832" s="20"/>
      <c r="AZ832" s="20"/>
      <c r="BA832" s="20"/>
      <c r="BL832" s="20"/>
      <c r="BM832" s="20"/>
    </row>
    <row r="833" spans="16:65" ht="15.75" customHeight="1" x14ac:dyDescent="0.15">
      <c r="P833" s="20"/>
      <c r="Q833" s="20"/>
      <c r="AB833" s="20"/>
      <c r="AC833" s="20"/>
      <c r="AN833" s="20"/>
      <c r="AO833" s="20"/>
      <c r="AZ833" s="20"/>
      <c r="BA833" s="20"/>
      <c r="BL833" s="20"/>
      <c r="BM833" s="20"/>
    </row>
    <row r="834" spans="16:65" ht="15.75" customHeight="1" x14ac:dyDescent="0.15">
      <c r="P834" s="20"/>
      <c r="Q834" s="20"/>
      <c r="AB834" s="20"/>
      <c r="AC834" s="20"/>
      <c r="AN834" s="20"/>
      <c r="AO834" s="20"/>
      <c r="AZ834" s="20"/>
      <c r="BA834" s="20"/>
      <c r="BL834" s="20"/>
      <c r="BM834" s="20"/>
    </row>
    <row r="835" spans="16:65" ht="15.75" customHeight="1" x14ac:dyDescent="0.15">
      <c r="P835" s="20"/>
      <c r="Q835" s="20"/>
      <c r="AB835" s="20"/>
      <c r="AC835" s="20"/>
      <c r="AN835" s="20"/>
      <c r="AO835" s="20"/>
      <c r="AZ835" s="20"/>
      <c r="BA835" s="20"/>
      <c r="BL835" s="20"/>
      <c r="BM835" s="20"/>
    </row>
    <row r="836" spans="16:65" ht="15.75" customHeight="1" x14ac:dyDescent="0.15">
      <c r="P836" s="20"/>
      <c r="Q836" s="20"/>
      <c r="AB836" s="20"/>
      <c r="AC836" s="20"/>
      <c r="AN836" s="20"/>
      <c r="AO836" s="20"/>
      <c r="AZ836" s="20"/>
      <c r="BA836" s="20"/>
      <c r="BL836" s="20"/>
      <c r="BM836" s="20"/>
    </row>
    <row r="837" spans="16:65" ht="15.75" customHeight="1" x14ac:dyDescent="0.15">
      <c r="P837" s="20"/>
      <c r="Q837" s="20"/>
      <c r="AB837" s="20"/>
      <c r="AC837" s="20"/>
      <c r="AN837" s="20"/>
      <c r="AO837" s="20"/>
      <c r="AZ837" s="20"/>
      <c r="BA837" s="20"/>
      <c r="BL837" s="20"/>
      <c r="BM837" s="20"/>
    </row>
    <row r="838" spans="16:65" ht="15.75" customHeight="1" x14ac:dyDescent="0.15">
      <c r="P838" s="20"/>
      <c r="Q838" s="20"/>
      <c r="AB838" s="20"/>
      <c r="AC838" s="20"/>
      <c r="AN838" s="20"/>
      <c r="AO838" s="20"/>
      <c r="AZ838" s="20"/>
      <c r="BA838" s="20"/>
      <c r="BL838" s="20"/>
      <c r="BM838" s="20"/>
    </row>
    <row r="839" spans="16:65" ht="15.75" customHeight="1" x14ac:dyDescent="0.15">
      <c r="P839" s="20"/>
      <c r="Q839" s="20"/>
      <c r="AB839" s="20"/>
      <c r="AC839" s="20"/>
      <c r="AN839" s="20"/>
      <c r="AO839" s="20"/>
      <c r="AZ839" s="20"/>
      <c r="BA839" s="20"/>
      <c r="BL839" s="20"/>
      <c r="BM839" s="20"/>
    </row>
    <row r="840" spans="16:65" ht="15.75" customHeight="1" x14ac:dyDescent="0.15">
      <c r="P840" s="20"/>
      <c r="Q840" s="20"/>
      <c r="AB840" s="20"/>
      <c r="AC840" s="20"/>
      <c r="AN840" s="20"/>
      <c r="AO840" s="20"/>
      <c r="AZ840" s="20"/>
      <c r="BA840" s="20"/>
      <c r="BL840" s="20"/>
      <c r="BM840" s="20"/>
    </row>
    <row r="841" spans="16:65" ht="15.75" customHeight="1" x14ac:dyDescent="0.15">
      <c r="P841" s="20"/>
      <c r="Q841" s="20"/>
      <c r="AB841" s="20"/>
      <c r="AC841" s="20"/>
      <c r="AN841" s="20"/>
      <c r="AO841" s="20"/>
      <c r="AZ841" s="20"/>
      <c r="BA841" s="20"/>
      <c r="BL841" s="20"/>
      <c r="BM841" s="20"/>
    </row>
    <row r="842" spans="16:65" ht="15.75" customHeight="1" x14ac:dyDescent="0.15">
      <c r="P842" s="20"/>
      <c r="Q842" s="20"/>
      <c r="AB842" s="20"/>
      <c r="AC842" s="20"/>
      <c r="AN842" s="20"/>
      <c r="AO842" s="20"/>
      <c r="AZ842" s="20"/>
      <c r="BA842" s="20"/>
      <c r="BL842" s="20"/>
      <c r="BM842" s="20"/>
    </row>
    <row r="843" spans="16:65" ht="15.75" customHeight="1" x14ac:dyDescent="0.15">
      <c r="P843" s="20"/>
      <c r="Q843" s="20"/>
      <c r="AB843" s="20"/>
      <c r="AC843" s="20"/>
      <c r="AN843" s="20"/>
      <c r="AO843" s="20"/>
      <c r="AZ843" s="20"/>
      <c r="BA843" s="20"/>
      <c r="BL843" s="20"/>
      <c r="BM843" s="20"/>
    </row>
    <row r="844" spans="16:65" ht="15.75" customHeight="1" x14ac:dyDescent="0.15">
      <c r="P844" s="20"/>
      <c r="Q844" s="20"/>
      <c r="AB844" s="20"/>
      <c r="AC844" s="20"/>
      <c r="AN844" s="20"/>
      <c r="AO844" s="20"/>
      <c r="AZ844" s="20"/>
      <c r="BA844" s="20"/>
      <c r="BL844" s="20"/>
      <c r="BM844" s="20"/>
    </row>
    <row r="845" spans="16:65" ht="15.75" customHeight="1" x14ac:dyDescent="0.15">
      <c r="P845" s="20"/>
      <c r="Q845" s="20"/>
      <c r="AB845" s="20"/>
      <c r="AC845" s="20"/>
      <c r="AN845" s="20"/>
      <c r="AO845" s="20"/>
      <c r="AZ845" s="20"/>
      <c r="BA845" s="20"/>
      <c r="BL845" s="20"/>
      <c r="BM845" s="20"/>
    </row>
    <row r="846" spans="16:65" ht="15.75" customHeight="1" x14ac:dyDescent="0.15">
      <c r="P846" s="20"/>
      <c r="Q846" s="20"/>
      <c r="AB846" s="20"/>
      <c r="AC846" s="20"/>
      <c r="AN846" s="20"/>
      <c r="AO846" s="20"/>
      <c r="AZ846" s="20"/>
      <c r="BA846" s="20"/>
      <c r="BL846" s="20"/>
      <c r="BM846" s="20"/>
    </row>
    <row r="847" spans="16:65" ht="15.75" customHeight="1" x14ac:dyDescent="0.15">
      <c r="P847" s="20"/>
      <c r="Q847" s="20"/>
      <c r="AB847" s="20"/>
      <c r="AC847" s="20"/>
      <c r="AN847" s="20"/>
      <c r="AO847" s="20"/>
      <c r="AZ847" s="20"/>
      <c r="BA847" s="20"/>
      <c r="BL847" s="20"/>
      <c r="BM847" s="20"/>
    </row>
    <row r="848" spans="16:65" ht="15.75" customHeight="1" x14ac:dyDescent="0.15">
      <c r="P848" s="20"/>
      <c r="Q848" s="20"/>
      <c r="AB848" s="20"/>
      <c r="AC848" s="20"/>
      <c r="AN848" s="20"/>
      <c r="AO848" s="20"/>
      <c r="AZ848" s="20"/>
      <c r="BA848" s="20"/>
      <c r="BL848" s="20"/>
      <c r="BM848" s="20"/>
    </row>
    <row r="849" spans="16:65" ht="15.75" customHeight="1" x14ac:dyDescent="0.15">
      <c r="P849" s="20"/>
      <c r="Q849" s="20"/>
      <c r="AB849" s="20"/>
      <c r="AC849" s="20"/>
      <c r="AN849" s="20"/>
      <c r="AO849" s="20"/>
      <c r="AZ849" s="20"/>
      <c r="BA849" s="20"/>
      <c r="BL849" s="20"/>
      <c r="BM849" s="20"/>
    </row>
    <row r="850" spans="16:65" ht="15.75" customHeight="1" x14ac:dyDescent="0.15">
      <c r="P850" s="20"/>
      <c r="Q850" s="20"/>
      <c r="AB850" s="20"/>
      <c r="AC850" s="20"/>
      <c r="AN850" s="20"/>
      <c r="AO850" s="20"/>
      <c r="AZ850" s="20"/>
      <c r="BA850" s="20"/>
      <c r="BL850" s="20"/>
      <c r="BM850" s="20"/>
    </row>
    <row r="851" spans="16:65" ht="15.75" customHeight="1" x14ac:dyDescent="0.15">
      <c r="P851" s="20"/>
      <c r="Q851" s="20"/>
      <c r="AB851" s="20"/>
      <c r="AC851" s="20"/>
      <c r="AN851" s="20"/>
      <c r="AO851" s="20"/>
      <c r="AZ851" s="20"/>
      <c r="BA851" s="20"/>
      <c r="BL851" s="20"/>
      <c r="BM851" s="20"/>
    </row>
    <row r="852" spans="16:65" ht="15.75" customHeight="1" x14ac:dyDescent="0.15">
      <c r="P852" s="20"/>
      <c r="Q852" s="20"/>
      <c r="AB852" s="20"/>
      <c r="AC852" s="20"/>
      <c r="AN852" s="20"/>
      <c r="AO852" s="20"/>
      <c r="AZ852" s="20"/>
      <c r="BA852" s="20"/>
      <c r="BL852" s="20"/>
      <c r="BM852" s="20"/>
    </row>
    <row r="853" spans="16:65" ht="15.75" customHeight="1" x14ac:dyDescent="0.15">
      <c r="P853" s="20"/>
      <c r="Q853" s="20"/>
      <c r="AB853" s="20"/>
      <c r="AC853" s="20"/>
      <c r="AN853" s="20"/>
      <c r="AO853" s="20"/>
      <c r="AZ853" s="20"/>
      <c r="BA853" s="20"/>
      <c r="BL853" s="20"/>
      <c r="BM853" s="20"/>
    </row>
    <row r="854" spans="16:65" ht="15.75" customHeight="1" x14ac:dyDescent="0.15">
      <c r="P854" s="20"/>
      <c r="Q854" s="20"/>
      <c r="AB854" s="20"/>
      <c r="AC854" s="20"/>
      <c r="AN854" s="20"/>
      <c r="AO854" s="20"/>
      <c r="AZ854" s="20"/>
      <c r="BA854" s="20"/>
      <c r="BL854" s="20"/>
      <c r="BM854" s="20"/>
    </row>
    <row r="855" spans="16:65" ht="15.75" customHeight="1" x14ac:dyDescent="0.15">
      <c r="P855" s="20"/>
      <c r="Q855" s="20"/>
      <c r="AB855" s="20"/>
      <c r="AC855" s="20"/>
      <c r="AN855" s="20"/>
      <c r="AO855" s="20"/>
      <c r="AZ855" s="20"/>
      <c r="BA855" s="20"/>
      <c r="BL855" s="20"/>
      <c r="BM855" s="20"/>
    </row>
    <row r="856" spans="16:65" ht="15.75" customHeight="1" x14ac:dyDescent="0.15">
      <c r="P856" s="20"/>
      <c r="Q856" s="20"/>
      <c r="AB856" s="20"/>
      <c r="AC856" s="20"/>
      <c r="AN856" s="20"/>
      <c r="AO856" s="20"/>
      <c r="AZ856" s="20"/>
      <c r="BA856" s="20"/>
      <c r="BL856" s="20"/>
      <c r="BM856" s="20"/>
    </row>
    <row r="857" spans="16:65" ht="15.75" customHeight="1" x14ac:dyDescent="0.15">
      <c r="P857" s="20"/>
      <c r="Q857" s="20"/>
      <c r="AB857" s="20"/>
      <c r="AC857" s="20"/>
      <c r="AN857" s="20"/>
      <c r="AO857" s="20"/>
      <c r="AZ857" s="20"/>
      <c r="BA857" s="20"/>
      <c r="BL857" s="20"/>
      <c r="BM857" s="20"/>
    </row>
    <row r="858" spans="16:65" ht="15.75" customHeight="1" x14ac:dyDescent="0.15">
      <c r="P858" s="20"/>
      <c r="Q858" s="20"/>
      <c r="AB858" s="20"/>
      <c r="AC858" s="20"/>
      <c r="AN858" s="20"/>
      <c r="AO858" s="20"/>
      <c r="AZ858" s="20"/>
      <c r="BA858" s="20"/>
      <c r="BL858" s="20"/>
      <c r="BM858" s="20"/>
    </row>
    <row r="859" spans="16:65" ht="15.75" customHeight="1" x14ac:dyDescent="0.15">
      <c r="P859" s="20"/>
      <c r="Q859" s="20"/>
      <c r="AB859" s="20"/>
      <c r="AC859" s="20"/>
      <c r="AN859" s="20"/>
      <c r="AO859" s="20"/>
      <c r="AZ859" s="20"/>
      <c r="BA859" s="20"/>
      <c r="BL859" s="20"/>
      <c r="BM859" s="20"/>
    </row>
    <row r="860" spans="16:65" ht="15.75" customHeight="1" x14ac:dyDescent="0.15">
      <c r="P860" s="20"/>
      <c r="Q860" s="20"/>
      <c r="AB860" s="20"/>
      <c r="AC860" s="20"/>
      <c r="AN860" s="20"/>
      <c r="AO860" s="20"/>
      <c r="AZ860" s="20"/>
      <c r="BA860" s="20"/>
      <c r="BL860" s="20"/>
      <c r="BM860" s="20"/>
    </row>
    <row r="861" spans="16:65" ht="15.75" customHeight="1" x14ac:dyDescent="0.15">
      <c r="P861" s="20"/>
      <c r="Q861" s="20"/>
      <c r="AB861" s="20"/>
      <c r="AC861" s="20"/>
      <c r="AN861" s="20"/>
      <c r="AO861" s="20"/>
      <c r="AZ861" s="20"/>
      <c r="BA861" s="20"/>
      <c r="BL861" s="20"/>
      <c r="BM861" s="20"/>
    </row>
    <row r="862" spans="16:65" ht="15.75" customHeight="1" x14ac:dyDescent="0.15">
      <c r="P862" s="20"/>
      <c r="Q862" s="20"/>
      <c r="AB862" s="20"/>
      <c r="AC862" s="20"/>
      <c r="AN862" s="20"/>
      <c r="AO862" s="20"/>
      <c r="AZ862" s="20"/>
      <c r="BA862" s="20"/>
      <c r="BL862" s="20"/>
      <c r="BM862" s="20"/>
    </row>
    <row r="863" spans="16:65" ht="15.75" customHeight="1" x14ac:dyDescent="0.15">
      <c r="P863" s="20"/>
      <c r="Q863" s="20"/>
      <c r="AB863" s="20"/>
      <c r="AC863" s="20"/>
      <c r="AN863" s="20"/>
      <c r="AO863" s="20"/>
      <c r="AZ863" s="20"/>
      <c r="BA863" s="20"/>
      <c r="BL863" s="20"/>
      <c r="BM863" s="20"/>
    </row>
    <row r="864" spans="16:65" ht="15.75" customHeight="1" x14ac:dyDescent="0.15">
      <c r="P864" s="20"/>
      <c r="Q864" s="20"/>
      <c r="AB864" s="20"/>
      <c r="AC864" s="20"/>
      <c r="AN864" s="20"/>
      <c r="AO864" s="20"/>
      <c r="AZ864" s="20"/>
      <c r="BA864" s="20"/>
      <c r="BL864" s="20"/>
      <c r="BM864" s="20"/>
    </row>
    <row r="865" spans="16:65" ht="15.75" customHeight="1" x14ac:dyDescent="0.15">
      <c r="P865" s="20"/>
      <c r="Q865" s="20"/>
      <c r="AB865" s="20"/>
      <c r="AC865" s="20"/>
      <c r="AN865" s="20"/>
      <c r="AO865" s="20"/>
      <c r="AZ865" s="20"/>
      <c r="BA865" s="20"/>
      <c r="BL865" s="20"/>
      <c r="BM865" s="20"/>
    </row>
    <row r="866" spans="16:65" ht="15.75" customHeight="1" x14ac:dyDescent="0.15">
      <c r="P866" s="20"/>
      <c r="Q866" s="20"/>
      <c r="AB866" s="20"/>
      <c r="AC866" s="20"/>
      <c r="AN866" s="20"/>
      <c r="AO866" s="20"/>
      <c r="AZ866" s="20"/>
      <c r="BA866" s="20"/>
      <c r="BL866" s="20"/>
      <c r="BM866" s="20"/>
    </row>
    <row r="867" spans="16:65" ht="15.75" customHeight="1" x14ac:dyDescent="0.15">
      <c r="P867" s="20"/>
      <c r="Q867" s="20"/>
      <c r="AB867" s="20"/>
      <c r="AC867" s="20"/>
      <c r="AN867" s="20"/>
      <c r="AO867" s="20"/>
      <c r="AZ867" s="20"/>
      <c r="BA867" s="20"/>
      <c r="BL867" s="20"/>
      <c r="BM867" s="20"/>
    </row>
    <row r="868" spans="16:65" ht="15.75" customHeight="1" x14ac:dyDescent="0.15">
      <c r="P868" s="20"/>
      <c r="Q868" s="20"/>
      <c r="AB868" s="20"/>
      <c r="AC868" s="20"/>
      <c r="AN868" s="20"/>
      <c r="AO868" s="20"/>
      <c r="AZ868" s="20"/>
      <c r="BA868" s="20"/>
      <c r="BL868" s="20"/>
      <c r="BM868" s="20"/>
    </row>
    <row r="869" spans="16:65" ht="15.75" customHeight="1" x14ac:dyDescent="0.15">
      <c r="P869" s="20"/>
      <c r="Q869" s="20"/>
      <c r="AB869" s="20"/>
      <c r="AC869" s="20"/>
      <c r="AN869" s="20"/>
      <c r="AO869" s="20"/>
      <c r="AZ869" s="20"/>
      <c r="BA869" s="20"/>
      <c r="BL869" s="20"/>
      <c r="BM869" s="20"/>
    </row>
    <row r="870" spans="16:65" ht="15.75" customHeight="1" x14ac:dyDescent="0.15">
      <c r="P870" s="20"/>
      <c r="Q870" s="20"/>
      <c r="AB870" s="20"/>
      <c r="AC870" s="20"/>
      <c r="AN870" s="20"/>
      <c r="AO870" s="20"/>
      <c r="AZ870" s="20"/>
      <c r="BA870" s="20"/>
      <c r="BL870" s="20"/>
      <c r="BM870" s="20"/>
    </row>
    <row r="871" spans="16:65" ht="15.75" customHeight="1" x14ac:dyDescent="0.15">
      <c r="P871" s="20"/>
      <c r="Q871" s="20"/>
      <c r="AB871" s="20"/>
      <c r="AC871" s="20"/>
      <c r="AN871" s="20"/>
      <c r="AO871" s="20"/>
      <c r="AZ871" s="20"/>
      <c r="BA871" s="20"/>
      <c r="BL871" s="20"/>
      <c r="BM871" s="20"/>
    </row>
    <row r="872" spans="16:65" ht="15.75" customHeight="1" x14ac:dyDescent="0.15">
      <c r="P872" s="20"/>
      <c r="Q872" s="20"/>
      <c r="AB872" s="20"/>
      <c r="AC872" s="20"/>
      <c r="AN872" s="20"/>
      <c r="AO872" s="20"/>
      <c r="AZ872" s="20"/>
      <c r="BA872" s="20"/>
      <c r="BL872" s="20"/>
      <c r="BM872" s="20"/>
    </row>
    <row r="873" spans="16:65" ht="15.75" customHeight="1" x14ac:dyDescent="0.15">
      <c r="P873" s="20"/>
      <c r="Q873" s="20"/>
      <c r="AB873" s="20"/>
      <c r="AC873" s="20"/>
      <c r="AN873" s="20"/>
      <c r="AO873" s="20"/>
      <c r="AZ873" s="20"/>
      <c r="BA873" s="20"/>
      <c r="BL873" s="20"/>
      <c r="BM873" s="20"/>
    </row>
    <row r="874" spans="16:65" ht="15.75" customHeight="1" x14ac:dyDescent="0.15">
      <c r="P874" s="20"/>
      <c r="Q874" s="20"/>
      <c r="AB874" s="20"/>
      <c r="AC874" s="20"/>
      <c r="AN874" s="20"/>
      <c r="AO874" s="20"/>
      <c r="AZ874" s="20"/>
      <c r="BA874" s="20"/>
      <c r="BL874" s="20"/>
      <c r="BM874" s="20"/>
    </row>
    <row r="875" spans="16:65" ht="15.75" customHeight="1" x14ac:dyDescent="0.15">
      <c r="P875" s="20"/>
      <c r="Q875" s="20"/>
      <c r="AB875" s="20"/>
      <c r="AC875" s="20"/>
      <c r="AN875" s="20"/>
      <c r="AO875" s="20"/>
      <c r="AZ875" s="20"/>
      <c r="BA875" s="20"/>
      <c r="BL875" s="20"/>
      <c r="BM875" s="20"/>
    </row>
    <row r="876" spans="16:65" ht="15.75" customHeight="1" x14ac:dyDescent="0.15">
      <c r="P876" s="20"/>
      <c r="Q876" s="20"/>
      <c r="AB876" s="20"/>
      <c r="AC876" s="20"/>
      <c r="AN876" s="20"/>
      <c r="AO876" s="20"/>
      <c r="AZ876" s="20"/>
      <c r="BA876" s="20"/>
      <c r="BL876" s="20"/>
      <c r="BM876" s="20"/>
    </row>
    <row r="877" spans="16:65" ht="15.75" customHeight="1" x14ac:dyDescent="0.15">
      <c r="P877" s="20"/>
      <c r="Q877" s="20"/>
      <c r="AB877" s="20"/>
      <c r="AC877" s="20"/>
      <c r="AN877" s="20"/>
      <c r="AO877" s="20"/>
      <c r="AZ877" s="20"/>
      <c r="BA877" s="20"/>
      <c r="BL877" s="20"/>
      <c r="BM877" s="20"/>
    </row>
    <row r="878" spans="16:65" ht="15.75" customHeight="1" x14ac:dyDescent="0.15">
      <c r="P878" s="20"/>
      <c r="Q878" s="20"/>
      <c r="AB878" s="20"/>
      <c r="AC878" s="20"/>
      <c r="AN878" s="20"/>
      <c r="AO878" s="20"/>
      <c r="AZ878" s="20"/>
      <c r="BA878" s="20"/>
      <c r="BL878" s="20"/>
      <c r="BM878" s="20"/>
    </row>
    <row r="879" spans="16:65" ht="15.75" customHeight="1" x14ac:dyDescent="0.15">
      <c r="P879" s="20"/>
      <c r="Q879" s="20"/>
      <c r="AB879" s="20"/>
      <c r="AC879" s="20"/>
      <c r="AN879" s="20"/>
      <c r="AO879" s="20"/>
      <c r="AZ879" s="20"/>
      <c r="BA879" s="20"/>
      <c r="BL879" s="20"/>
      <c r="BM879" s="20"/>
    </row>
    <row r="880" spans="16:65" ht="15.75" customHeight="1" x14ac:dyDescent="0.15">
      <c r="P880" s="20"/>
      <c r="Q880" s="20"/>
      <c r="AB880" s="20"/>
      <c r="AC880" s="20"/>
      <c r="AN880" s="20"/>
      <c r="AO880" s="20"/>
      <c r="AZ880" s="20"/>
      <c r="BA880" s="20"/>
      <c r="BL880" s="20"/>
      <c r="BM880" s="20"/>
    </row>
    <row r="881" spans="16:65" ht="15.75" customHeight="1" x14ac:dyDescent="0.15">
      <c r="P881" s="20"/>
      <c r="Q881" s="20"/>
      <c r="AB881" s="20"/>
      <c r="AC881" s="20"/>
      <c r="AN881" s="20"/>
      <c r="AO881" s="20"/>
      <c r="AZ881" s="20"/>
      <c r="BA881" s="20"/>
      <c r="BL881" s="20"/>
      <c r="BM881" s="20"/>
    </row>
    <row r="882" spans="16:65" ht="15.75" customHeight="1" x14ac:dyDescent="0.15">
      <c r="P882" s="20"/>
      <c r="Q882" s="20"/>
      <c r="AB882" s="20"/>
      <c r="AC882" s="20"/>
      <c r="AN882" s="20"/>
      <c r="AO882" s="20"/>
      <c r="AZ882" s="20"/>
      <c r="BA882" s="20"/>
      <c r="BL882" s="20"/>
      <c r="BM882" s="20"/>
    </row>
    <row r="883" spans="16:65" ht="15.75" customHeight="1" x14ac:dyDescent="0.15">
      <c r="P883" s="20"/>
      <c r="Q883" s="20"/>
      <c r="AB883" s="20"/>
      <c r="AC883" s="20"/>
      <c r="AN883" s="20"/>
      <c r="AO883" s="20"/>
      <c r="AZ883" s="20"/>
      <c r="BA883" s="20"/>
      <c r="BL883" s="20"/>
      <c r="BM883" s="20"/>
    </row>
    <row r="884" spans="16:65" ht="15.75" customHeight="1" x14ac:dyDescent="0.15">
      <c r="P884" s="20"/>
      <c r="Q884" s="20"/>
      <c r="AB884" s="20"/>
      <c r="AC884" s="20"/>
      <c r="AN884" s="20"/>
      <c r="AO884" s="20"/>
      <c r="AZ884" s="20"/>
      <c r="BA884" s="20"/>
      <c r="BL884" s="20"/>
      <c r="BM884" s="20"/>
    </row>
    <row r="885" spans="16:65" ht="15.75" customHeight="1" x14ac:dyDescent="0.15">
      <c r="P885" s="20"/>
      <c r="Q885" s="20"/>
      <c r="AB885" s="20"/>
      <c r="AC885" s="20"/>
      <c r="AN885" s="20"/>
      <c r="AO885" s="20"/>
      <c r="AZ885" s="20"/>
      <c r="BA885" s="20"/>
      <c r="BL885" s="20"/>
      <c r="BM885" s="20"/>
    </row>
    <row r="886" spans="16:65" ht="15.75" customHeight="1" x14ac:dyDescent="0.15">
      <c r="P886" s="20"/>
      <c r="Q886" s="20"/>
      <c r="AB886" s="20"/>
      <c r="AC886" s="20"/>
      <c r="AN886" s="20"/>
      <c r="AO886" s="20"/>
      <c r="AZ886" s="20"/>
      <c r="BA886" s="20"/>
      <c r="BL886" s="20"/>
      <c r="BM886" s="20"/>
    </row>
    <row r="887" spans="16:65" ht="15.75" customHeight="1" x14ac:dyDescent="0.15">
      <c r="P887" s="20"/>
      <c r="Q887" s="20"/>
      <c r="AB887" s="20"/>
      <c r="AC887" s="20"/>
      <c r="AN887" s="20"/>
      <c r="AO887" s="20"/>
      <c r="AZ887" s="20"/>
      <c r="BA887" s="20"/>
      <c r="BL887" s="20"/>
      <c r="BM887" s="20"/>
    </row>
    <row r="888" spans="16:65" ht="15.75" customHeight="1" x14ac:dyDescent="0.15">
      <c r="P888" s="20"/>
      <c r="Q888" s="20"/>
      <c r="AB888" s="20"/>
      <c r="AC888" s="20"/>
      <c r="AN888" s="20"/>
      <c r="AO888" s="20"/>
      <c r="AZ888" s="20"/>
      <c r="BA888" s="20"/>
      <c r="BL888" s="20"/>
      <c r="BM888" s="20"/>
    </row>
    <row r="889" spans="16:65" ht="15.75" customHeight="1" x14ac:dyDescent="0.15">
      <c r="P889" s="20"/>
      <c r="Q889" s="20"/>
      <c r="AB889" s="20"/>
      <c r="AC889" s="20"/>
      <c r="AN889" s="20"/>
      <c r="AO889" s="20"/>
      <c r="AZ889" s="20"/>
      <c r="BA889" s="20"/>
      <c r="BL889" s="20"/>
      <c r="BM889" s="20"/>
    </row>
    <row r="890" spans="16:65" ht="15.75" customHeight="1" x14ac:dyDescent="0.15">
      <c r="P890" s="20"/>
      <c r="Q890" s="20"/>
      <c r="AB890" s="20"/>
      <c r="AC890" s="20"/>
      <c r="AN890" s="20"/>
      <c r="AO890" s="20"/>
      <c r="AZ890" s="20"/>
      <c r="BA890" s="20"/>
      <c r="BL890" s="20"/>
      <c r="BM890" s="20"/>
    </row>
    <row r="891" spans="16:65" ht="15.75" customHeight="1" x14ac:dyDescent="0.15">
      <c r="P891" s="20"/>
      <c r="Q891" s="20"/>
      <c r="AB891" s="20"/>
      <c r="AC891" s="20"/>
      <c r="AN891" s="20"/>
      <c r="AO891" s="20"/>
      <c r="AZ891" s="20"/>
      <c r="BA891" s="20"/>
      <c r="BL891" s="20"/>
      <c r="BM891" s="20"/>
    </row>
    <row r="892" spans="16:65" ht="15.75" customHeight="1" x14ac:dyDescent="0.15">
      <c r="P892" s="20"/>
      <c r="Q892" s="20"/>
      <c r="AB892" s="20"/>
      <c r="AC892" s="20"/>
      <c r="AN892" s="20"/>
      <c r="AO892" s="20"/>
      <c r="AZ892" s="20"/>
      <c r="BA892" s="20"/>
      <c r="BL892" s="20"/>
      <c r="BM892" s="20"/>
    </row>
    <row r="893" spans="16:65" ht="15.75" customHeight="1" x14ac:dyDescent="0.15">
      <c r="P893" s="20"/>
      <c r="Q893" s="20"/>
      <c r="AB893" s="20"/>
      <c r="AC893" s="20"/>
      <c r="AN893" s="20"/>
      <c r="AO893" s="20"/>
      <c r="AZ893" s="20"/>
      <c r="BA893" s="20"/>
      <c r="BL893" s="20"/>
      <c r="BM893" s="20"/>
    </row>
    <row r="894" spans="16:65" ht="15.75" customHeight="1" x14ac:dyDescent="0.15">
      <c r="P894" s="20"/>
      <c r="Q894" s="20"/>
      <c r="AB894" s="20"/>
      <c r="AC894" s="20"/>
      <c r="AN894" s="20"/>
      <c r="AO894" s="20"/>
      <c r="AZ894" s="20"/>
      <c r="BA894" s="20"/>
      <c r="BL894" s="20"/>
      <c r="BM894" s="20"/>
    </row>
    <row r="895" spans="16:65" ht="15.75" customHeight="1" x14ac:dyDescent="0.15">
      <c r="P895" s="20"/>
      <c r="Q895" s="20"/>
      <c r="AB895" s="20"/>
      <c r="AC895" s="20"/>
      <c r="AN895" s="20"/>
      <c r="AO895" s="20"/>
      <c r="AZ895" s="20"/>
      <c r="BA895" s="20"/>
      <c r="BL895" s="20"/>
      <c r="BM895" s="20"/>
    </row>
    <row r="896" spans="16:65" ht="15.75" customHeight="1" x14ac:dyDescent="0.15">
      <c r="P896" s="20"/>
      <c r="Q896" s="20"/>
      <c r="AB896" s="20"/>
      <c r="AC896" s="20"/>
      <c r="AN896" s="20"/>
      <c r="AO896" s="20"/>
      <c r="AZ896" s="20"/>
      <c r="BA896" s="20"/>
      <c r="BL896" s="20"/>
      <c r="BM896" s="20"/>
    </row>
    <row r="897" spans="16:65" ht="15.75" customHeight="1" x14ac:dyDescent="0.15">
      <c r="P897" s="20"/>
      <c r="Q897" s="20"/>
      <c r="AB897" s="20"/>
      <c r="AC897" s="20"/>
      <c r="AN897" s="20"/>
      <c r="AO897" s="20"/>
      <c r="AZ897" s="20"/>
      <c r="BA897" s="20"/>
      <c r="BL897" s="20"/>
      <c r="BM897" s="20"/>
    </row>
    <row r="898" spans="16:65" ht="15.75" customHeight="1" x14ac:dyDescent="0.15">
      <c r="P898" s="20"/>
      <c r="Q898" s="20"/>
      <c r="AB898" s="20"/>
      <c r="AC898" s="20"/>
      <c r="AN898" s="20"/>
      <c r="AO898" s="20"/>
      <c r="AZ898" s="20"/>
      <c r="BA898" s="20"/>
      <c r="BL898" s="20"/>
      <c r="BM898" s="20"/>
    </row>
    <row r="899" spans="16:65" ht="15.75" customHeight="1" x14ac:dyDescent="0.15">
      <c r="P899" s="20"/>
      <c r="Q899" s="20"/>
      <c r="AB899" s="20"/>
      <c r="AC899" s="20"/>
      <c r="AN899" s="20"/>
      <c r="AO899" s="20"/>
      <c r="AZ899" s="20"/>
      <c r="BA899" s="20"/>
      <c r="BL899" s="20"/>
      <c r="BM899" s="20"/>
    </row>
    <row r="900" spans="16:65" ht="15.75" customHeight="1" x14ac:dyDescent="0.15">
      <c r="P900" s="20"/>
      <c r="Q900" s="20"/>
      <c r="AB900" s="20"/>
      <c r="AC900" s="20"/>
      <c r="AN900" s="20"/>
      <c r="AO900" s="20"/>
      <c r="AZ900" s="20"/>
      <c r="BA900" s="20"/>
      <c r="BL900" s="20"/>
      <c r="BM900" s="20"/>
    </row>
    <row r="901" spans="16:65" ht="15.75" customHeight="1" x14ac:dyDescent="0.15">
      <c r="P901" s="20"/>
      <c r="Q901" s="20"/>
      <c r="AB901" s="20"/>
      <c r="AC901" s="20"/>
      <c r="AN901" s="20"/>
      <c r="AO901" s="20"/>
      <c r="AZ901" s="20"/>
      <c r="BA901" s="20"/>
      <c r="BL901" s="20"/>
      <c r="BM901" s="20"/>
    </row>
    <row r="902" spans="16:65" ht="15.75" customHeight="1" x14ac:dyDescent="0.15">
      <c r="P902" s="20"/>
      <c r="Q902" s="20"/>
      <c r="AB902" s="20"/>
      <c r="AC902" s="20"/>
      <c r="AN902" s="20"/>
      <c r="AO902" s="20"/>
      <c r="AZ902" s="20"/>
      <c r="BA902" s="20"/>
      <c r="BL902" s="20"/>
      <c r="BM902" s="20"/>
    </row>
    <row r="903" spans="16:65" ht="15.75" customHeight="1" x14ac:dyDescent="0.15">
      <c r="P903" s="20"/>
      <c r="Q903" s="20"/>
      <c r="AB903" s="20"/>
      <c r="AC903" s="20"/>
      <c r="AN903" s="20"/>
      <c r="AO903" s="20"/>
      <c r="AZ903" s="20"/>
      <c r="BA903" s="20"/>
      <c r="BL903" s="20"/>
      <c r="BM903" s="20"/>
    </row>
    <row r="904" spans="16:65" ht="15.75" customHeight="1" x14ac:dyDescent="0.15">
      <c r="P904" s="20"/>
      <c r="Q904" s="20"/>
      <c r="AB904" s="20"/>
      <c r="AC904" s="20"/>
      <c r="AN904" s="20"/>
      <c r="AO904" s="20"/>
      <c r="AZ904" s="20"/>
      <c r="BA904" s="20"/>
      <c r="BL904" s="20"/>
      <c r="BM904" s="20"/>
    </row>
    <row r="905" spans="16:65" ht="15.75" customHeight="1" x14ac:dyDescent="0.15">
      <c r="P905" s="20"/>
      <c r="Q905" s="20"/>
      <c r="AB905" s="20"/>
      <c r="AC905" s="20"/>
      <c r="AN905" s="20"/>
      <c r="AO905" s="20"/>
      <c r="AZ905" s="20"/>
      <c r="BA905" s="20"/>
      <c r="BL905" s="20"/>
      <c r="BM905" s="20"/>
    </row>
    <row r="906" spans="16:65" ht="15.75" customHeight="1" x14ac:dyDescent="0.15">
      <c r="P906" s="20"/>
      <c r="Q906" s="20"/>
      <c r="AB906" s="20"/>
      <c r="AC906" s="20"/>
      <c r="AN906" s="20"/>
      <c r="AO906" s="20"/>
      <c r="AZ906" s="20"/>
      <c r="BA906" s="20"/>
      <c r="BL906" s="20"/>
      <c r="BM906" s="20"/>
    </row>
    <row r="907" spans="16:65" ht="15.75" customHeight="1" x14ac:dyDescent="0.15">
      <c r="P907" s="20"/>
      <c r="Q907" s="20"/>
      <c r="AB907" s="20"/>
      <c r="AC907" s="20"/>
      <c r="AN907" s="20"/>
      <c r="AO907" s="20"/>
      <c r="AZ907" s="20"/>
      <c r="BA907" s="20"/>
      <c r="BL907" s="20"/>
      <c r="BM907" s="20"/>
    </row>
    <row r="908" spans="16:65" ht="15.75" customHeight="1" x14ac:dyDescent="0.15">
      <c r="P908" s="20"/>
      <c r="Q908" s="20"/>
      <c r="AB908" s="20"/>
      <c r="AC908" s="20"/>
      <c r="AN908" s="20"/>
      <c r="AO908" s="20"/>
      <c r="AZ908" s="20"/>
      <c r="BA908" s="20"/>
      <c r="BL908" s="20"/>
      <c r="BM908" s="20"/>
    </row>
    <row r="909" spans="16:65" ht="15.75" customHeight="1" x14ac:dyDescent="0.15">
      <c r="P909" s="20"/>
      <c r="Q909" s="20"/>
      <c r="AB909" s="20"/>
      <c r="AC909" s="20"/>
      <c r="AN909" s="20"/>
      <c r="AO909" s="20"/>
      <c r="AZ909" s="20"/>
      <c r="BA909" s="20"/>
      <c r="BL909" s="20"/>
      <c r="BM909" s="20"/>
    </row>
    <row r="910" spans="16:65" ht="15.75" customHeight="1" x14ac:dyDescent="0.15">
      <c r="P910" s="20"/>
      <c r="Q910" s="20"/>
      <c r="AB910" s="20"/>
      <c r="AC910" s="20"/>
      <c r="AN910" s="20"/>
      <c r="AO910" s="20"/>
      <c r="AZ910" s="20"/>
      <c r="BA910" s="20"/>
      <c r="BL910" s="20"/>
      <c r="BM910" s="20"/>
    </row>
    <row r="911" spans="16:65" ht="15.75" customHeight="1" x14ac:dyDescent="0.15">
      <c r="P911" s="20"/>
      <c r="Q911" s="20"/>
      <c r="AB911" s="20"/>
      <c r="AC911" s="20"/>
      <c r="AN911" s="20"/>
      <c r="AO911" s="20"/>
      <c r="AZ911" s="20"/>
      <c r="BA911" s="20"/>
      <c r="BL911" s="20"/>
      <c r="BM911" s="20"/>
    </row>
    <row r="912" spans="16:65" ht="15.75" customHeight="1" x14ac:dyDescent="0.15">
      <c r="P912" s="20"/>
      <c r="Q912" s="20"/>
      <c r="AB912" s="20"/>
      <c r="AC912" s="20"/>
      <c r="AN912" s="20"/>
      <c r="AO912" s="20"/>
      <c r="AZ912" s="20"/>
      <c r="BA912" s="20"/>
      <c r="BL912" s="20"/>
      <c r="BM912" s="20"/>
    </row>
    <row r="913" spans="16:65" ht="15.75" customHeight="1" x14ac:dyDescent="0.15">
      <c r="P913" s="20"/>
      <c r="Q913" s="20"/>
      <c r="AB913" s="20"/>
      <c r="AC913" s="20"/>
      <c r="AN913" s="20"/>
      <c r="AO913" s="20"/>
      <c r="AZ913" s="20"/>
      <c r="BA913" s="20"/>
      <c r="BL913" s="20"/>
      <c r="BM913" s="20"/>
    </row>
    <row r="914" spans="16:65" ht="15.75" customHeight="1" x14ac:dyDescent="0.15">
      <c r="P914" s="20"/>
      <c r="Q914" s="20"/>
      <c r="AB914" s="20"/>
      <c r="AC914" s="20"/>
      <c r="AN914" s="20"/>
      <c r="AO914" s="20"/>
      <c r="AZ914" s="20"/>
      <c r="BA914" s="20"/>
      <c r="BL914" s="20"/>
      <c r="BM914" s="20"/>
    </row>
    <row r="915" spans="16:65" ht="15.75" customHeight="1" x14ac:dyDescent="0.15">
      <c r="P915" s="20"/>
      <c r="Q915" s="20"/>
      <c r="AB915" s="20"/>
      <c r="AC915" s="20"/>
      <c r="AN915" s="20"/>
      <c r="AO915" s="20"/>
      <c r="AZ915" s="20"/>
      <c r="BA915" s="20"/>
      <c r="BL915" s="20"/>
      <c r="BM915" s="20"/>
    </row>
    <row r="916" spans="16:65" ht="15.75" customHeight="1" x14ac:dyDescent="0.15">
      <c r="P916" s="20"/>
      <c r="Q916" s="20"/>
      <c r="AB916" s="20"/>
      <c r="AC916" s="20"/>
      <c r="AN916" s="20"/>
      <c r="AO916" s="20"/>
      <c r="AZ916" s="20"/>
      <c r="BA916" s="20"/>
      <c r="BL916" s="20"/>
      <c r="BM916" s="20"/>
    </row>
    <row r="917" spans="16:65" ht="15.75" customHeight="1" x14ac:dyDescent="0.15">
      <c r="P917" s="20"/>
      <c r="Q917" s="20"/>
      <c r="AB917" s="20"/>
      <c r="AC917" s="20"/>
      <c r="AN917" s="20"/>
      <c r="AO917" s="20"/>
      <c r="AZ917" s="20"/>
      <c r="BA917" s="20"/>
      <c r="BL917" s="20"/>
      <c r="BM917" s="20"/>
    </row>
    <row r="918" spans="16:65" ht="15.75" customHeight="1" x14ac:dyDescent="0.15">
      <c r="P918" s="20"/>
      <c r="Q918" s="20"/>
      <c r="AB918" s="20"/>
      <c r="AC918" s="20"/>
      <c r="AN918" s="20"/>
      <c r="AO918" s="20"/>
      <c r="AZ918" s="20"/>
      <c r="BA918" s="20"/>
      <c r="BL918" s="20"/>
      <c r="BM918" s="20"/>
    </row>
    <row r="919" spans="16:65" ht="15.75" customHeight="1" x14ac:dyDescent="0.15">
      <c r="P919" s="20"/>
      <c r="Q919" s="20"/>
      <c r="AB919" s="20"/>
      <c r="AC919" s="20"/>
      <c r="AN919" s="20"/>
      <c r="AO919" s="20"/>
      <c r="AZ919" s="20"/>
      <c r="BA919" s="20"/>
      <c r="BL919" s="20"/>
      <c r="BM919" s="20"/>
    </row>
    <row r="920" spans="16:65" ht="15.75" customHeight="1" x14ac:dyDescent="0.15">
      <c r="P920" s="20"/>
      <c r="Q920" s="20"/>
      <c r="AB920" s="20"/>
      <c r="AC920" s="20"/>
      <c r="AN920" s="20"/>
      <c r="AO920" s="20"/>
      <c r="AZ920" s="20"/>
      <c r="BA920" s="20"/>
      <c r="BL920" s="20"/>
      <c r="BM920" s="20"/>
    </row>
    <row r="921" spans="16:65" ht="15.75" customHeight="1" x14ac:dyDescent="0.15">
      <c r="P921" s="20"/>
      <c r="Q921" s="20"/>
      <c r="AB921" s="20"/>
      <c r="AC921" s="20"/>
      <c r="AN921" s="20"/>
      <c r="AO921" s="20"/>
      <c r="AZ921" s="20"/>
      <c r="BA921" s="20"/>
      <c r="BL921" s="20"/>
      <c r="BM921" s="20"/>
    </row>
    <row r="922" spans="16:65" ht="15.75" customHeight="1" x14ac:dyDescent="0.15">
      <c r="P922" s="20"/>
      <c r="Q922" s="20"/>
      <c r="AB922" s="20"/>
      <c r="AC922" s="20"/>
      <c r="AN922" s="20"/>
      <c r="AO922" s="20"/>
      <c r="AZ922" s="20"/>
      <c r="BA922" s="20"/>
      <c r="BL922" s="20"/>
      <c r="BM922" s="20"/>
    </row>
    <row r="923" spans="16:65" ht="15.75" customHeight="1" x14ac:dyDescent="0.15">
      <c r="P923" s="20"/>
      <c r="Q923" s="20"/>
      <c r="AB923" s="20"/>
      <c r="AC923" s="20"/>
      <c r="AN923" s="20"/>
      <c r="AO923" s="20"/>
      <c r="AZ923" s="20"/>
      <c r="BA923" s="20"/>
      <c r="BL923" s="20"/>
      <c r="BM923" s="20"/>
    </row>
    <row r="924" spans="16:65" ht="15.75" customHeight="1" x14ac:dyDescent="0.15">
      <c r="P924" s="20"/>
      <c r="Q924" s="20"/>
      <c r="AB924" s="20"/>
      <c r="AC924" s="20"/>
      <c r="AN924" s="20"/>
      <c r="AO924" s="20"/>
      <c r="AZ924" s="20"/>
      <c r="BA924" s="20"/>
      <c r="BL924" s="20"/>
      <c r="BM924" s="20"/>
    </row>
    <row r="925" spans="16:65" ht="15.75" customHeight="1" x14ac:dyDescent="0.15">
      <c r="P925" s="20"/>
      <c r="Q925" s="20"/>
      <c r="AB925" s="20"/>
      <c r="AC925" s="20"/>
      <c r="AN925" s="20"/>
      <c r="AO925" s="20"/>
      <c r="AZ925" s="20"/>
      <c r="BA925" s="20"/>
      <c r="BL925" s="20"/>
      <c r="BM925" s="20"/>
    </row>
    <row r="926" spans="16:65" ht="15.75" customHeight="1" x14ac:dyDescent="0.15">
      <c r="P926" s="20"/>
      <c r="Q926" s="20"/>
      <c r="AB926" s="20"/>
      <c r="AC926" s="20"/>
      <c r="AN926" s="20"/>
      <c r="AO926" s="20"/>
      <c r="AZ926" s="20"/>
      <c r="BA926" s="20"/>
      <c r="BL926" s="20"/>
      <c r="BM926" s="20"/>
    </row>
    <row r="927" spans="16:65" ht="15.75" customHeight="1" x14ac:dyDescent="0.15">
      <c r="P927" s="20"/>
      <c r="Q927" s="20"/>
      <c r="AB927" s="20"/>
      <c r="AC927" s="20"/>
      <c r="AN927" s="20"/>
      <c r="AO927" s="20"/>
      <c r="AZ927" s="20"/>
      <c r="BA927" s="20"/>
      <c r="BL927" s="20"/>
      <c r="BM927" s="20"/>
    </row>
    <row r="928" spans="16:65" ht="15.75" customHeight="1" x14ac:dyDescent="0.15">
      <c r="P928" s="20"/>
      <c r="Q928" s="20"/>
      <c r="AB928" s="20"/>
      <c r="AC928" s="20"/>
      <c r="AN928" s="20"/>
      <c r="AO928" s="20"/>
      <c r="AZ928" s="20"/>
      <c r="BA928" s="20"/>
      <c r="BL928" s="20"/>
      <c r="BM928" s="20"/>
    </row>
    <row r="929" spans="16:65" ht="15.75" customHeight="1" x14ac:dyDescent="0.15">
      <c r="P929" s="20"/>
      <c r="Q929" s="20"/>
      <c r="AB929" s="20"/>
      <c r="AC929" s="20"/>
      <c r="AN929" s="20"/>
      <c r="AO929" s="20"/>
      <c r="AZ929" s="20"/>
      <c r="BA929" s="20"/>
      <c r="BL929" s="20"/>
      <c r="BM929" s="20"/>
    </row>
    <row r="930" spans="16:65" ht="15.75" customHeight="1" x14ac:dyDescent="0.15">
      <c r="P930" s="20"/>
      <c r="Q930" s="20"/>
      <c r="AB930" s="20"/>
      <c r="AC930" s="20"/>
      <c r="AN930" s="20"/>
      <c r="AO930" s="20"/>
      <c r="AZ930" s="20"/>
      <c r="BA930" s="20"/>
      <c r="BL930" s="20"/>
      <c r="BM930" s="20"/>
    </row>
    <row r="931" spans="16:65" ht="15.75" customHeight="1" x14ac:dyDescent="0.15">
      <c r="P931" s="20"/>
      <c r="Q931" s="20"/>
      <c r="AB931" s="20"/>
      <c r="AC931" s="20"/>
      <c r="AN931" s="20"/>
      <c r="AO931" s="20"/>
      <c r="AZ931" s="20"/>
      <c r="BA931" s="20"/>
      <c r="BL931" s="20"/>
      <c r="BM931" s="20"/>
    </row>
    <row r="932" spans="16:65" ht="15.75" customHeight="1" x14ac:dyDescent="0.15">
      <c r="P932" s="20"/>
      <c r="Q932" s="20"/>
      <c r="AB932" s="20"/>
      <c r="AC932" s="20"/>
      <c r="AN932" s="20"/>
      <c r="AO932" s="20"/>
      <c r="AZ932" s="20"/>
      <c r="BA932" s="20"/>
      <c r="BL932" s="20"/>
      <c r="BM932" s="20"/>
    </row>
    <row r="933" spans="16:65" ht="15.75" customHeight="1" x14ac:dyDescent="0.15">
      <c r="P933" s="20"/>
      <c r="Q933" s="20"/>
      <c r="AB933" s="20"/>
      <c r="AC933" s="20"/>
      <c r="AN933" s="20"/>
      <c r="AO933" s="20"/>
      <c r="AZ933" s="20"/>
      <c r="BA933" s="20"/>
      <c r="BL933" s="20"/>
      <c r="BM933" s="20"/>
    </row>
    <row r="934" spans="16:65" ht="15.75" customHeight="1" x14ac:dyDescent="0.15">
      <c r="P934" s="20"/>
      <c r="Q934" s="20"/>
      <c r="AB934" s="20"/>
      <c r="AC934" s="20"/>
      <c r="AN934" s="20"/>
      <c r="AO934" s="20"/>
      <c r="AZ934" s="20"/>
      <c r="BA934" s="20"/>
      <c r="BL934" s="20"/>
      <c r="BM934" s="20"/>
    </row>
    <row r="935" spans="16:65" ht="15.75" customHeight="1" x14ac:dyDescent="0.15">
      <c r="P935" s="20"/>
      <c r="Q935" s="20"/>
      <c r="AB935" s="20"/>
      <c r="AC935" s="20"/>
      <c r="AN935" s="20"/>
      <c r="AO935" s="20"/>
      <c r="AZ935" s="20"/>
      <c r="BA935" s="20"/>
      <c r="BL935" s="20"/>
      <c r="BM935" s="20"/>
    </row>
    <row r="936" spans="16:65" ht="15.75" customHeight="1" x14ac:dyDescent="0.15">
      <c r="P936" s="20"/>
      <c r="Q936" s="20"/>
      <c r="AB936" s="20"/>
      <c r="AC936" s="20"/>
      <c r="AN936" s="20"/>
      <c r="AO936" s="20"/>
      <c r="AZ936" s="20"/>
      <c r="BA936" s="20"/>
      <c r="BL936" s="20"/>
      <c r="BM936" s="20"/>
    </row>
    <row r="937" spans="16:65" ht="15.75" customHeight="1" x14ac:dyDescent="0.15">
      <c r="P937" s="20"/>
      <c r="Q937" s="20"/>
      <c r="AB937" s="20"/>
      <c r="AC937" s="20"/>
      <c r="AN937" s="20"/>
      <c r="AO937" s="20"/>
      <c r="AZ937" s="20"/>
      <c r="BA937" s="20"/>
      <c r="BL937" s="20"/>
      <c r="BM937" s="20"/>
    </row>
    <row r="938" spans="16:65" ht="15.75" customHeight="1" x14ac:dyDescent="0.15">
      <c r="P938" s="20"/>
      <c r="Q938" s="20"/>
      <c r="AB938" s="20"/>
      <c r="AC938" s="20"/>
      <c r="AN938" s="20"/>
      <c r="AO938" s="20"/>
      <c r="AZ938" s="20"/>
      <c r="BA938" s="20"/>
      <c r="BL938" s="20"/>
      <c r="BM938" s="20"/>
    </row>
    <row r="939" spans="16:65" ht="15.75" customHeight="1" x14ac:dyDescent="0.15">
      <c r="P939" s="20"/>
      <c r="Q939" s="20"/>
      <c r="AB939" s="20"/>
      <c r="AC939" s="20"/>
      <c r="AN939" s="20"/>
      <c r="AO939" s="20"/>
      <c r="AZ939" s="20"/>
      <c r="BA939" s="20"/>
      <c r="BL939" s="20"/>
      <c r="BM939" s="20"/>
    </row>
    <row r="940" spans="16:65" ht="15.75" customHeight="1" x14ac:dyDescent="0.15">
      <c r="P940" s="20"/>
      <c r="Q940" s="20"/>
      <c r="AB940" s="20"/>
      <c r="AC940" s="20"/>
      <c r="AN940" s="20"/>
      <c r="AO940" s="20"/>
      <c r="AZ940" s="20"/>
      <c r="BA940" s="20"/>
      <c r="BL940" s="20"/>
      <c r="BM940" s="20"/>
    </row>
    <row r="941" spans="16:65" ht="15.75" customHeight="1" x14ac:dyDescent="0.15">
      <c r="P941" s="20"/>
      <c r="Q941" s="20"/>
      <c r="AB941" s="20"/>
      <c r="AC941" s="20"/>
      <c r="AN941" s="20"/>
      <c r="AO941" s="20"/>
      <c r="AZ941" s="20"/>
      <c r="BA941" s="20"/>
      <c r="BL941" s="20"/>
      <c r="BM941" s="20"/>
    </row>
    <row r="942" spans="16:65" ht="15.75" customHeight="1" x14ac:dyDescent="0.15">
      <c r="P942" s="20"/>
      <c r="Q942" s="20"/>
      <c r="AB942" s="20"/>
      <c r="AC942" s="20"/>
      <c r="AN942" s="20"/>
      <c r="AO942" s="20"/>
      <c r="AZ942" s="20"/>
      <c r="BA942" s="20"/>
      <c r="BL942" s="20"/>
      <c r="BM942" s="20"/>
    </row>
    <row r="943" spans="16:65" ht="15.75" customHeight="1" x14ac:dyDescent="0.15">
      <c r="P943" s="20"/>
      <c r="Q943" s="20"/>
      <c r="AB943" s="20"/>
      <c r="AC943" s="20"/>
      <c r="AN943" s="20"/>
      <c r="AO943" s="20"/>
      <c r="AZ943" s="20"/>
      <c r="BA943" s="20"/>
      <c r="BL943" s="20"/>
      <c r="BM943" s="20"/>
    </row>
    <row r="944" spans="16:65" ht="15.75" customHeight="1" x14ac:dyDescent="0.15">
      <c r="P944" s="20"/>
      <c r="Q944" s="20"/>
      <c r="AB944" s="20"/>
      <c r="AC944" s="20"/>
      <c r="AN944" s="20"/>
      <c r="AO944" s="20"/>
      <c r="AZ944" s="20"/>
      <c r="BA944" s="20"/>
      <c r="BL944" s="20"/>
      <c r="BM944" s="20"/>
    </row>
    <row r="945" spans="16:65" ht="15.75" customHeight="1" x14ac:dyDescent="0.15">
      <c r="P945" s="20"/>
      <c r="Q945" s="20"/>
      <c r="AB945" s="20"/>
      <c r="AC945" s="20"/>
      <c r="AN945" s="20"/>
      <c r="AO945" s="20"/>
      <c r="AZ945" s="20"/>
      <c r="BA945" s="20"/>
      <c r="BL945" s="20"/>
      <c r="BM945" s="20"/>
    </row>
    <row r="946" spans="16:65" ht="15.75" customHeight="1" x14ac:dyDescent="0.15">
      <c r="P946" s="20"/>
      <c r="Q946" s="20"/>
      <c r="AB946" s="20"/>
      <c r="AC946" s="20"/>
      <c r="AN946" s="20"/>
      <c r="AO946" s="20"/>
      <c r="AZ946" s="20"/>
      <c r="BA946" s="20"/>
      <c r="BL946" s="20"/>
      <c r="BM946" s="20"/>
    </row>
    <row r="947" spans="16:65" ht="15.75" customHeight="1" x14ac:dyDescent="0.15">
      <c r="P947" s="20"/>
      <c r="Q947" s="20"/>
      <c r="AB947" s="20"/>
      <c r="AC947" s="20"/>
      <c r="AN947" s="20"/>
      <c r="AO947" s="20"/>
      <c r="AZ947" s="20"/>
      <c r="BA947" s="20"/>
      <c r="BL947" s="20"/>
      <c r="BM947" s="20"/>
    </row>
    <row r="948" spans="16:65" ht="15.75" customHeight="1" x14ac:dyDescent="0.15">
      <c r="P948" s="20"/>
      <c r="Q948" s="20"/>
      <c r="AB948" s="20"/>
      <c r="AC948" s="20"/>
      <c r="AN948" s="20"/>
      <c r="AO948" s="20"/>
      <c r="AZ948" s="20"/>
      <c r="BA948" s="20"/>
      <c r="BL948" s="20"/>
      <c r="BM948" s="20"/>
    </row>
    <row r="949" spans="16:65" ht="15.75" customHeight="1" x14ac:dyDescent="0.15">
      <c r="P949" s="20"/>
      <c r="Q949" s="20"/>
      <c r="AB949" s="20"/>
      <c r="AC949" s="20"/>
      <c r="AN949" s="20"/>
      <c r="AO949" s="20"/>
      <c r="AZ949" s="20"/>
      <c r="BA949" s="20"/>
      <c r="BL949" s="20"/>
      <c r="BM949" s="20"/>
    </row>
    <row r="950" spans="16:65" ht="15.75" customHeight="1" x14ac:dyDescent="0.15">
      <c r="P950" s="20"/>
      <c r="Q950" s="20"/>
      <c r="AB950" s="20"/>
      <c r="AC950" s="20"/>
      <c r="AN950" s="20"/>
      <c r="AO950" s="20"/>
      <c r="AZ950" s="20"/>
      <c r="BA950" s="20"/>
      <c r="BL950" s="20"/>
      <c r="BM950" s="20"/>
    </row>
    <row r="951" spans="16:65" ht="15.75" customHeight="1" x14ac:dyDescent="0.15">
      <c r="P951" s="20"/>
      <c r="Q951" s="20"/>
      <c r="AB951" s="20"/>
      <c r="AC951" s="20"/>
      <c r="AN951" s="20"/>
      <c r="AO951" s="20"/>
      <c r="AZ951" s="20"/>
      <c r="BA951" s="20"/>
      <c r="BL951" s="20"/>
      <c r="BM951" s="20"/>
    </row>
    <row r="952" spans="16:65" ht="15.75" customHeight="1" x14ac:dyDescent="0.15">
      <c r="P952" s="20"/>
      <c r="Q952" s="20"/>
      <c r="AB952" s="20"/>
      <c r="AC952" s="20"/>
      <c r="AN952" s="20"/>
      <c r="AO952" s="20"/>
      <c r="AZ952" s="20"/>
      <c r="BA952" s="20"/>
      <c r="BL952" s="20"/>
      <c r="BM952" s="20"/>
    </row>
    <row r="953" spans="16:65" ht="15.75" customHeight="1" x14ac:dyDescent="0.15">
      <c r="P953" s="20"/>
      <c r="Q953" s="20"/>
      <c r="AB953" s="20"/>
      <c r="AC953" s="20"/>
      <c r="AN953" s="20"/>
      <c r="AO953" s="20"/>
      <c r="AZ953" s="20"/>
      <c r="BA953" s="20"/>
      <c r="BL953" s="20"/>
      <c r="BM953" s="20"/>
    </row>
    <row r="954" spans="16:65" ht="15.75" customHeight="1" x14ac:dyDescent="0.15">
      <c r="P954" s="20"/>
      <c r="Q954" s="20"/>
      <c r="AB954" s="20"/>
      <c r="AC954" s="20"/>
      <c r="AN954" s="20"/>
      <c r="AO954" s="20"/>
      <c r="AZ954" s="20"/>
      <c r="BA954" s="20"/>
      <c r="BL954" s="20"/>
      <c r="BM954" s="20"/>
    </row>
    <row r="955" spans="16:65" ht="15.75" customHeight="1" x14ac:dyDescent="0.15">
      <c r="P955" s="20"/>
      <c r="Q955" s="20"/>
      <c r="AB955" s="20"/>
      <c r="AC955" s="20"/>
      <c r="AN955" s="20"/>
      <c r="AO955" s="20"/>
      <c r="AZ955" s="20"/>
      <c r="BA955" s="20"/>
      <c r="BL955" s="20"/>
      <c r="BM955" s="20"/>
    </row>
    <row r="956" spans="16:65" ht="15.75" customHeight="1" x14ac:dyDescent="0.15">
      <c r="P956" s="20"/>
      <c r="Q956" s="20"/>
      <c r="AB956" s="20"/>
      <c r="AC956" s="20"/>
      <c r="AN956" s="20"/>
      <c r="AO956" s="20"/>
      <c r="AZ956" s="20"/>
      <c r="BA956" s="20"/>
      <c r="BL956" s="20"/>
      <c r="BM956" s="20"/>
    </row>
    <row r="957" spans="16:65" ht="15.75" customHeight="1" x14ac:dyDescent="0.15">
      <c r="P957" s="20"/>
      <c r="Q957" s="20"/>
      <c r="AB957" s="20"/>
      <c r="AC957" s="20"/>
      <c r="AN957" s="20"/>
      <c r="AO957" s="20"/>
      <c r="AZ957" s="20"/>
      <c r="BA957" s="20"/>
      <c r="BL957" s="20"/>
      <c r="BM957" s="20"/>
    </row>
    <row r="958" spans="16:65" ht="15.75" customHeight="1" x14ac:dyDescent="0.15">
      <c r="P958" s="20"/>
      <c r="Q958" s="20"/>
      <c r="AB958" s="20"/>
      <c r="AC958" s="20"/>
      <c r="AN958" s="20"/>
      <c r="AO958" s="20"/>
      <c r="AZ958" s="20"/>
      <c r="BA958" s="20"/>
      <c r="BL958" s="20"/>
      <c r="BM958" s="20"/>
    </row>
    <row r="959" spans="16:65" ht="15.75" customHeight="1" x14ac:dyDescent="0.15">
      <c r="P959" s="20"/>
      <c r="Q959" s="20"/>
      <c r="AB959" s="20"/>
      <c r="AC959" s="20"/>
      <c r="AN959" s="20"/>
      <c r="AO959" s="20"/>
      <c r="AZ959" s="20"/>
      <c r="BA959" s="20"/>
      <c r="BL959" s="20"/>
      <c r="BM959" s="20"/>
    </row>
    <row r="960" spans="16:65" ht="15.75" customHeight="1" x14ac:dyDescent="0.15">
      <c r="P960" s="20"/>
      <c r="Q960" s="20"/>
      <c r="AB960" s="20"/>
      <c r="AC960" s="20"/>
      <c r="AN960" s="20"/>
      <c r="AO960" s="20"/>
      <c r="AZ960" s="20"/>
      <c r="BA960" s="20"/>
      <c r="BL960" s="20"/>
      <c r="BM960" s="20"/>
    </row>
    <row r="961" spans="16:65" ht="15.75" customHeight="1" x14ac:dyDescent="0.15">
      <c r="P961" s="20"/>
      <c r="Q961" s="20"/>
      <c r="AB961" s="20"/>
      <c r="AC961" s="20"/>
      <c r="AN961" s="20"/>
      <c r="AO961" s="20"/>
      <c r="AZ961" s="20"/>
      <c r="BA961" s="20"/>
      <c r="BL961" s="20"/>
      <c r="BM961" s="20"/>
    </row>
    <row r="962" spans="16:65" ht="15.75" customHeight="1" x14ac:dyDescent="0.15">
      <c r="P962" s="20"/>
      <c r="Q962" s="20"/>
      <c r="AB962" s="20"/>
      <c r="AC962" s="20"/>
      <c r="AN962" s="20"/>
      <c r="AO962" s="20"/>
      <c r="AZ962" s="20"/>
      <c r="BA962" s="20"/>
      <c r="BL962" s="20"/>
      <c r="BM962" s="20"/>
    </row>
    <row r="963" spans="16:65" ht="15.75" customHeight="1" x14ac:dyDescent="0.15">
      <c r="P963" s="20"/>
      <c r="Q963" s="20"/>
      <c r="AB963" s="20"/>
      <c r="AC963" s="20"/>
      <c r="AN963" s="20"/>
      <c r="AO963" s="20"/>
      <c r="AZ963" s="20"/>
      <c r="BA963" s="20"/>
      <c r="BL963" s="20"/>
      <c r="BM963" s="20"/>
    </row>
    <row r="964" spans="16:65" ht="15.75" customHeight="1" x14ac:dyDescent="0.15">
      <c r="P964" s="20"/>
      <c r="Q964" s="20"/>
      <c r="AB964" s="20"/>
      <c r="AC964" s="20"/>
      <c r="AN964" s="20"/>
      <c r="AO964" s="20"/>
      <c r="AZ964" s="20"/>
      <c r="BA964" s="20"/>
      <c r="BL964" s="20"/>
      <c r="BM964" s="20"/>
    </row>
    <row r="965" spans="16:65" ht="15.75" customHeight="1" x14ac:dyDescent="0.15">
      <c r="P965" s="20"/>
      <c r="Q965" s="20"/>
      <c r="AB965" s="20"/>
      <c r="AC965" s="20"/>
      <c r="AN965" s="20"/>
      <c r="AO965" s="20"/>
      <c r="AZ965" s="20"/>
      <c r="BA965" s="20"/>
      <c r="BL965" s="20"/>
      <c r="BM965" s="20"/>
    </row>
    <row r="966" spans="16:65" ht="15.75" customHeight="1" x14ac:dyDescent="0.15">
      <c r="P966" s="20"/>
      <c r="Q966" s="20"/>
      <c r="AB966" s="20"/>
      <c r="AC966" s="20"/>
      <c r="AN966" s="20"/>
      <c r="AO966" s="20"/>
      <c r="AZ966" s="20"/>
      <c r="BA966" s="20"/>
      <c r="BL966" s="20"/>
      <c r="BM966" s="20"/>
    </row>
    <row r="967" spans="16:65" ht="15.75" customHeight="1" x14ac:dyDescent="0.15">
      <c r="P967" s="20"/>
      <c r="Q967" s="20"/>
      <c r="AB967" s="20"/>
      <c r="AC967" s="20"/>
      <c r="AN967" s="20"/>
      <c r="AO967" s="20"/>
      <c r="AZ967" s="20"/>
      <c r="BA967" s="20"/>
      <c r="BL967" s="20"/>
      <c r="BM967" s="20"/>
    </row>
    <row r="968" spans="16:65" ht="15.75" customHeight="1" x14ac:dyDescent="0.15">
      <c r="P968" s="20"/>
      <c r="Q968" s="20"/>
      <c r="AB968" s="20"/>
      <c r="AC968" s="20"/>
      <c r="AN968" s="20"/>
      <c r="AO968" s="20"/>
      <c r="AZ968" s="20"/>
      <c r="BA968" s="20"/>
      <c r="BL968" s="20"/>
      <c r="BM968" s="20"/>
    </row>
    <row r="969" spans="16:65" ht="15.75" customHeight="1" x14ac:dyDescent="0.15">
      <c r="P969" s="20"/>
      <c r="Q969" s="20"/>
      <c r="AB969" s="20"/>
      <c r="AC969" s="20"/>
      <c r="AN969" s="20"/>
      <c r="AO969" s="20"/>
      <c r="AZ969" s="20"/>
      <c r="BA969" s="20"/>
      <c r="BL969" s="20"/>
      <c r="BM969" s="20"/>
    </row>
    <row r="970" spans="16:65" ht="15.75" customHeight="1" x14ac:dyDescent="0.15">
      <c r="P970" s="20"/>
      <c r="Q970" s="20"/>
      <c r="AB970" s="20"/>
      <c r="AC970" s="20"/>
      <c r="AN970" s="20"/>
      <c r="AO970" s="20"/>
      <c r="AZ970" s="20"/>
      <c r="BA970" s="20"/>
      <c r="BL970" s="20"/>
      <c r="BM970" s="20"/>
    </row>
    <row r="971" spans="16:65" ht="15.75" customHeight="1" x14ac:dyDescent="0.15">
      <c r="P971" s="20"/>
      <c r="Q971" s="20"/>
      <c r="AB971" s="20"/>
      <c r="AC971" s="20"/>
      <c r="AN971" s="20"/>
      <c r="AO971" s="20"/>
      <c r="AZ971" s="20"/>
      <c r="BA971" s="20"/>
      <c r="BL971" s="20"/>
      <c r="BM971" s="20"/>
    </row>
    <row r="972" spans="16:65" ht="15.75" customHeight="1" x14ac:dyDescent="0.15">
      <c r="P972" s="20"/>
      <c r="Q972" s="20"/>
      <c r="AB972" s="20"/>
      <c r="AC972" s="20"/>
      <c r="AN972" s="20"/>
      <c r="AO972" s="20"/>
      <c r="AZ972" s="20"/>
      <c r="BA972" s="20"/>
      <c r="BL972" s="20"/>
      <c r="BM972" s="20"/>
    </row>
    <row r="973" spans="16:65" ht="15.75" customHeight="1" x14ac:dyDescent="0.15">
      <c r="P973" s="20"/>
      <c r="Q973" s="20"/>
      <c r="AB973" s="20"/>
      <c r="AC973" s="20"/>
      <c r="AN973" s="20"/>
      <c r="AO973" s="20"/>
      <c r="AZ973" s="20"/>
      <c r="BA973" s="20"/>
      <c r="BL973" s="20"/>
      <c r="BM973" s="20"/>
    </row>
    <row r="974" spans="16:65" ht="15.75" customHeight="1" x14ac:dyDescent="0.15">
      <c r="P974" s="20"/>
      <c r="Q974" s="20"/>
      <c r="AB974" s="20"/>
      <c r="AC974" s="20"/>
      <c r="AN974" s="20"/>
      <c r="AO974" s="20"/>
      <c r="AZ974" s="20"/>
      <c r="BA974" s="20"/>
      <c r="BL974" s="20"/>
      <c r="BM974" s="20"/>
    </row>
    <row r="975" spans="16:65" ht="15.75" customHeight="1" x14ac:dyDescent="0.15">
      <c r="P975" s="20"/>
      <c r="Q975" s="20"/>
      <c r="AB975" s="20"/>
      <c r="AC975" s="20"/>
      <c r="AN975" s="20"/>
      <c r="AO975" s="20"/>
      <c r="AZ975" s="20"/>
      <c r="BA975" s="20"/>
      <c r="BL975" s="20"/>
      <c r="BM975" s="20"/>
    </row>
    <row r="976" spans="16:65" ht="15.75" customHeight="1" x14ac:dyDescent="0.15">
      <c r="P976" s="20"/>
      <c r="Q976" s="20"/>
      <c r="AB976" s="20"/>
      <c r="AC976" s="20"/>
      <c r="AN976" s="20"/>
      <c r="AO976" s="20"/>
      <c r="AZ976" s="20"/>
      <c r="BA976" s="20"/>
      <c r="BL976" s="20"/>
      <c r="BM976" s="20"/>
    </row>
    <row r="977" spans="16:65" ht="15.75" customHeight="1" x14ac:dyDescent="0.15">
      <c r="P977" s="20"/>
      <c r="Q977" s="20"/>
      <c r="AB977" s="20"/>
      <c r="AC977" s="20"/>
      <c r="AN977" s="20"/>
      <c r="AO977" s="20"/>
      <c r="AZ977" s="20"/>
      <c r="BA977" s="20"/>
      <c r="BL977" s="20"/>
      <c r="BM977" s="20"/>
    </row>
    <row r="978" spans="16:65" ht="15.75" customHeight="1" x14ac:dyDescent="0.15">
      <c r="P978" s="20"/>
      <c r="Q978" s="20"/>
      <c r="AB978" s="20"/>
      <c r="AC978" s="20"/>
      <c r="AN978" s="20"/>
      <c r="AO978" s="20"/>
      <c r="AZ978" s="20"/>
      <c r="BA978" s="20"/>
      <c r="BL978" s="20"/>
      <c r="BM978" s="20"/>
    </row>
    <row r="979" spans="16:65" ht="15.75" customHeight="1" x14ac:dyDescent="0.15">
      <c r="P979" s="20"/>
      <c r="Q979" s="20"/>
      <c r="AB979" s="20"/>
      <c r="AC979" s="20"/>
      <c r="AN979" s="20"/>
      <c r="AO979" s="20"/>
      <c r="AZ979" s="20"/>
      <c r="BA979" s="20"/>
      <c r="BL979" s="20"/>
      <c r="BM979" s="20"/>
    </row>
    <row r="980" spans="16:65" ht="15.75" customHeight="1" x14ac:dyDescent="0.15">
      <c r="P980" s="20"/>
      <c r="Q980" s="20"/>
      <c r="AB980" s="20"/>
      <c r="AC980" s="20"/>
      <c r="AN980" s="20"/>
      <c r="AO980" s="20"/>
      <c r="AZ980" s="20"/>
      <c r="BA980" s="20"/>
      <c r="BL980" s="20"/>
      <c r="BM980" s="20"/>
    </row>
    <row r="981" spans="16:65" ht="15.75" customHeight="1" x14ac:dyDescent="0.15">
      <c r="P981" s="20"/>
      <c r="Q981" s="20"/>
      <c r="AB981" s="20"/>
      <c r="AC981" s="20"/>
      <c r="AN981" s="20"/>
      <c r="AO981" s="20"/>
      <c r="AZ981" s="20"/>
      <c r="BA981" s="20"/>
      <c r="BL981" s="20"/>
      <c r="BM981" s="20"/>
    </row>
    <row r="982" spans="16:65" ht="15.75" customHeight="1" x14ac:dyDescent="0.15">
      <c r="P982" s="20"/>
      <c r="Q982" s="20"/>
      <c r="AB982" s="20"/>
      <c r="AC982" s="20"/>
      <c r="AN982" s="20"/>
      <c r="AO982" s="20"/>
      <c r="AZ982" s="20"/>
      <c r="BA982" s="20"/>
      <c r="BL982" s="20"/>
      <c r="BM982" s="20"/>
    </row>
    <row r="983" spans="16:65" ht="15.75" customHeight="1" x14ac:dyDescent="0.15">
      <c r="P983" s="20"/>
      <c r="Q983" s="20"/>
      <c r="AB983" s="20"/>
      <c r="AC983" s="20"/>
      <c r="AN983" s="20"/>
      <c r="AO983" s="20"/>
      <c r="AZ983" s="20"/>
      <c r="BA983" s="20"/>
      <c r="BL983" s="20"/>
      <c r="BM983" s="20"/>
    </row>
    <row r="984" spans="16:65" ht="15.75" customHeight="1" x14ac:dyDescent="0.15">
      <c r="P984" s="20"/>
      <c r="Q984" s="20"/>
      <c r="AB984" s="20"/>
      <c r="AC984" s="20"/>
      <c r="AN984" s="20"/>
      <c r="AO984" s="20"/>
      <c r="AZ984" s="20"/>
      <c r="BA984" s="20"/>
      <c r="BL984" s="20"/>
      <c r="BM984" s="20"/>
    </row>
    <row r="985" spans="16:65" ht="15.75" customHeight="1" x14ac:dyDescent="0.15">
      <c r="P985" s="20"/>
      <c r="Q985" s="20"/>
      <c r="AB985" s="20"/>
      <c r="AC985" s="20"/>
      <c r="AN985" s="20"/>
      <c r="AO985" s="20"/>
      <c r="AZ985" s="20"/>
      <c r="BA985" s="20"/>
      <c r="BL985" s="20"/>
      <c r="BM985" s="20"/>
    </row>
    <row r="986" spans="16:65" ht="15.75" customHeight="1" x14ac:dyDescent="0.15">
      <c r="P986" s="20"/>
      <c r="Q986" s="20"/>
      <c r="AB986" s="20"/>
      <c r="AC986" s="20"/>
      <c r="AN986" s="20"/>
      <c r="AO986" s="20"/>
      <c r="AZ986" s="20"/>
      <c r="BA986" s="20"/>
      <c r="BL986" s="20"/>
      <c r="BM986" s="20"/>
    </row>
    <row r="987" spans="16:65" ht="15.75" customHeight="1" x14ac:dyDescent="0.15">
      <c r="P987" s="20"/>
      <c r="Q987" s="20"/>
      <c r="AB987" s="20"/>
      <c r="AC987" s="20"/>
      <c r="AN987" s="20"/>
      <c r="AO987" s="20"/>
      <c r="AZ987" s="20"/>
      <c r="BA987" s="20"/>
      <c r="BL987" s="20"/>
      <c r="BM987" s="20"/>
    </row>
    <row r="988" spans="16:65" ht="15.75" customHeight="1" x14ac:dyDescent="0.15">
      <c r="P988" s="20"/>
      <c r="Q988" s="20"/>
      <c r="AB988" s="20"/>
      <c r="AC988" s="20"/>
      <c r="AN988" s="20"/>
      <c r="AO988" s="20"/>
      <c r="AZ988" s="20"/>
      <c r="BA988" s="20"/>
      <c r="BL988" s="20"/>
      <c r="BM988" s="20"/>
    </row>
    <row r="989" spans="16:65" ht="15.75" customHeight="1" x14ac:dyDescent="0.15">
      <c r="P989" s="20"/>
      <c r="Q989" s="20"/>
      <c r="AB989" s="20"/>
      <c r="AC989" s="20"/>
      <c r="AN989" s="20"/>
      <c r="AO989" s="20"/>
      <c r="AZ989" s="20"/>
      <c r="BA989" s="20"/>
      <c r="BL989" s="20"/>
      <c r="BM989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QbD</vt:lpstr>
      <vt:lpstr>Formulation</vt:lpstr>
      <vt:lpstr>Formulation-Cur</vt:lpstr>
      <vt:lpstr>Stability variation </vt:lpstr>
      <vt:lpstr>flow rate</vt:lpstr>
      <vt:lpstr>graph</vt:lpstr>
      <vt:lpstr>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Weng Jingwen</cp:lastModifiedBy>
  <dcterms:created xsi:type="dcterms:W3CDTF">2019-04-03T01:30:16Z</dcterms:created>
  <dcterms:modified xsi:type="dcterms:W3CDTF">2022-01-30T17:54:31Z</dcterms:modified>
</cp:coreProperties>
</file>