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Published project/Nano release/data/"/>
    </mc:Choice>
  </mc:AlternateContent>
  <xr:revisionPtr revIDLastSave="33" documentId="13_ncr:1_{E99A8858-9294-8A4A-AAFF-B1DBE9C73A98}" xr6:coauthVersionLast="47" xr6:coauthVersionMax="47" xr10:uidLastSave="{07189E4E-8072-2E4C-9363-D55A8330426A}"/>
  <bookViews>
    <workbookView xWindow="3960" yWindow="460" windowWidth="28040" windowHeight="15940" activeTab="2" xr2:uid="{F363920D-53D5-8F48-9724-595B73F702F1}"/>
  </bookViews>
  <sheets>
    <sheet name="ITZ" sheetId="1" r:id="rId1"/>
    <sheet name="VitD3" sheetId="2" r:id="rId2"/>
    <sheet name="FLU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3" l="1"/>
  <c r="N5" i="3"/>
  <c r="N4" i="3"/>
  <c r="N3" i="3"/>
  <c r="N2" i="3"/>
  <c r="J4" i="3"/>
  <c r="J3" i="3"/>
  <c r="J2" i="3"/>
  <c r="J6" i="3" s="1"/>
  <c r="F6" i="3"/>
  <c r="F5" i="3"/>
  <c r="F3" i="3"/>
  <c r="F4" i="3"/>
  <c r="F2" i="3"/>
  <c r="N4" i="2"/>
  <c r="N3" i="2"/>
  <c r="N2" i="2"/>
  <c r="N6" i="2" s="1"/>
  <c r="J4" i="2"/>
  <c r="J3" i="2"/>
  <c r="J2" i="2"/>
  <c r="J6" i="2" s="1"/>
  <c r="F6" i="2"/>
  <c r="F5" i="2"/>
  <c r="F3" i="2"/>
  <c r="F4" i="2"/>
  <c r="F2" i="2"/>
  <c r="N6" i="1"/>
  <c r="N4" i="1"/>
  <c r="N3" i="1"/>
  <c r="N2" i="1"/>
  <c r="N5" i="1" s="1"/>
  <c r="J6" i="1"/>
  <c r="J5" i="1"/>
  <c r="J4" i="1"/>
  <c r="J3" i="1"/>
  <c r="J2" i="1"/>
  <c r="F3" i="1"/>
  <c r="F5" i="1" s="1"/>
  <c r="F4" i="1"/>
  <c r="F2" i="1"/>
  <c r="M3" i="2"/>
  <c r="M4" i="2"/>
  <c r="M2" i="2"/>
  <c r="I4" i="2"/>
  <c r="I3" i="2"/>
  <c r="I2" i="2"/>
  <c r="E4" i="2"/>
  <c r="E3" i="2"/>
  <c r="E2" i="2"/>
  <c r="D3" i="3"/>
  <c r="D2" i="3"/>
  <c r="B4" i="3"/>
  <c r="M4" i="3" s="1"/>
  <c r="B3" i="3"/>
  <c r="M3" i="3" s="1"/>
  <c r="B2" i="3"/>
  <c r="E2" i="3" s="1"/>
  <c r="J5" i="3" l="1"/>
  <c r="N5" i="2"/>
  <c r="J5" i="2"/>
  <c r="F6" i="1"/>
  <c r="E4" i="3"/>
  <c r="E5" i="3" s="1"/>
  <c r="E3" i="3"/>
  <c r="E6" i="3"/>
  <c r="I6" i="2"/>
  <c r="I5" i="2"/>
  <c r="I2" i="3"/>
  <c r="I4" i="3"/>
  <c r="E5" i="2"/>
  <c r="E6" i="2"/>
  <c r="M6" i="2"/>
  <c r="M5" i="2"/>
  <c r="I3" i="3"/>
  <c r="M2" i="3"/>
  <c r="M5" i="3" s="1"/>
  <c r="M6" i="3"/>
  <c r="M3" i="1"/>
  <c r="M4" i="1"/>
  <c r="M2" i="1"/>
  <c r="I3" i="1"/>
  <c r="I4" i="1"/>
  <c r="I2" i="1"/>
  <c r="I6" i="1" s="1"/>
  <c r="E3" i="1"/>
  <c r="E4" i="1"/>
  <c r="E2" i="1"/>
  <c r="E6" i="1" l="1"/>
  <c r="M6" i="1"/>
  <c r="M5" i="1"/>
  <c r="I6" i="3"/>
  <c r="I5" i="3"/>
  <c r="E5" i="1"/>
  <c r="I5" i="1"/>
</calcChain>
</file>

<file path=xl/sharedStrings.xml><?xml version="1.0" encoding="utf-8"?>
<sst xmlns="http://schemas.openxmlformats.org/spreadsheetml/2006/main" count="33" uniqueCount="7">
  <si>
    <t>Total</t>
  </si>
  <si>
    <t>Area</t>
  </si>
  <si>
    <t>0.45 um filter</t>
  </si>
  <si>
    <t>0.2 um filter</t>
  </si>
  <si>
    <t>centrfugal ultrafiltration</t>
  </si>
  <si>
    <t>Drug loss</t>
  </si>
  <si>
    <t>recovery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</si>
</sst>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E4AE6-8D79-7B4A-AA67-E03715B70F1A}">
  <dimension ref="A1:N6"/>
  <sheetViews>
    <sheetView zoomScale="103" workbookViewId="0">
      <selection activeCell="N1" sqref="N1:N6"/>
    </sheetView>
  </sheetViews>
  <sheetFormatPr baseColWidth="10" defaultRowHeight="16" x14ac:dyDescent="0.2"/>
  <cols>
    <col min="4" max="6" width="12.83203125" customWidth="1"/>
    <col min="8" max="10" width="12.1640625" customWidth="1"/>
    <col min="12" max="12" width="21" customWidth="1"/>
  </cols>
  <sheetData>
    <row r="1" spans="1:14" x14ac:dyDescent="0.2">
      <c r="B1" t="s">
        <v>0</v>
      </c>
      <c r="D1" t="s">
        <v>2</v>
      </c>
      <c r="E1" t="s">
        <v>5</v>
      </c>
      <c r="F1" t="s">
        <v>6</v>
      </c>
      <c r="H1" t="s">
        <v>3</v>
      </c>
      <c r="I1" t="s">
        <v>5</v>
      </c>
      <c r="J1" t="s">
        <v>6</v>
      </c>
      <c r="L1" t="s">
        <v>4</v>
      </c>
      <c r="M1" t="s">
        <v>5</v>
      </c>
      <c r="N1" t="s">
        <v>6</v>
      </c>
    </row>
    <row r="2" spans="1:14" x14ac:dyDescent="0.2">
      <c r="A2" t="s">
        <v>1</v>
      </c>
      <c r="B2">
        <v>1673.9</v>
      </c>
      <c r="D2">
        <v>1667.7</v>
      </c>
      <c r="E2">
        <f>(B2-D2)/B2</f>
        <v>3.7039249656491101E-3</v>
      </c>
      <c r="F2">
        <f>D2/$B2</f>
        <v>0.99629607503435091</v>
      </c>
      <c r="H2">
        <v>1671.5</v>
      </c>
      <c r="I2">
        <f>(B2-H2)/B2</f>
        <v>1.4337774060577638E-3</v>
      </c>
      <c r="J2">
        <f>H2/$B2</f>
        <v>0.99856622259394223</v>
      </c>
      <c r="L2">
        <v>1671.5</v>
      </c>
      <c r="M2">
        <f>(B2-L2)/B2</f>
        <v>1.4337774060577638E-3</v>
      </c>
      <c r="N2">
        <f>L2/$B2</f>
        <v>0.99856622259394223</v>
      </c>
    </row>
    <row r="3" spans="1:14" x14ac:dyDescent="0.2">
      <c r="B3">
        <v>1671.4</v>
      </c>
      <c r="D3">
        <v>1669.5</v>
      </c>
      <c r="E3">
        <f t="shared" ref="E3:E4" si="0">(B3-D3)/B3</f>
        <v>1.1367715687448192E-3</v>
      </c>
      <c r="F3">
        <f t="shared" ref="F3:F4" si="1">D3/$B3</f>
        <v>0.99886322843125519</v>
      </c>
      <c r="H3">
        <v>1667.8</v>
      </c>
      <c r="I3">
        <f t="shared" ref="I3:I4" si="2">(B3-H3)/B3</f>
        <v>2.1538829723585832E-3</v>
      </c>
      <c r="J3">
        <f t="shared" ref="J3:J4" si="3">H3/$B3</f>
        <v>0.99784611702764137</v>
      </c>
      <c r="L3">
        <v>1695.3</v>
      </c>
      <c r="M3">
        <f t="shared" ref="M3:M4" si="4">(B3-L3)/B3</f>
        <v>-1.4299389733157749E-2</v>
      </c>
      <c r="N3">
        <f t="shared" ref="N3:N4" si="5">L3/$B3</f>
        <v>1.0142993897331578</v>
      </c>
    </row>
    <row r="4" spans="1:14" x14ac:dyDescent="0.2">
      <c r="B4">
        <v>1672.2</v>
      </c>
      <c r="D4">
        <v>1669.5</v>
      </c>
      <c r="E4">
        <f t="shared" si="0"/>
        <v>1.6146393972013189E-3</v>
      </c>
      <c r="F4">
        <f t="shared" si="1"/>
        <v>0.9983853606027987</v>
      </c>
      <c r="H4">
        <v>1671</v>
      </c>
      <c r="I4">
        <f t="shared" si="2"/>
        <v>7.1761750986726791E-4</v>
      </c>
      <c r="J4">
        <f t="shared" si="3"/>
        <v>0.99928238249013268</v>
      </c>
      <c r="L4">
        <v>1663.2</v>
      </c>
      <c r="M4">
        <f t="shared" si="4"/>
        <v>5.3821313240043052E-3</v>
      </c>
      <c r="N4">
        <f t="shared" si="5"/>
        <v>0.99461786867599566</v>
      </c>
    </row>
    <row r="5" spans="1:14" x14ac:dyDescent="0.2">
      <c r="E5">
        <f>AVERAGE(E2:E4)</f>
        <v>2.1517786438650828E-3</v>
      </c>
      <c r="F5">
        <f>AVERAGE(F2:F4)</f>
        <v>0.99784822135613493</v>
      </c>
      <c r="I5">
        <f>AVERAGE(I2:I4)</f>
        <v>1.4350926294278716E-3</v>
      </c>
      <c r="J5">
        <f>AVERAGE(J2:J4)</f>
        <v>0.99856490737057213</v>
      </c>
      <c r="M5">
        <f>AVERAGE(M2:M4)</f>
        <v>-2.4944936676985596E-3</v>
      </c>
      <c r="N5">
        <f>AVERAGE(N2:N4)</f>
        <v>1.0024944936676985</v>
      </c>
    </row>
    <row r="6" spans="1:14" x14ac:dyDescent="0.2">
      <c r="E6">
        <f>STDEV(E2:E4)</f>
        <v>1.3652684968676297E-3</v>
      </c>
      <c r="F6">
        <f>STDEV(F2:F4)</f>
        <v>1.3652684968676228E-3</v>
      </c>
      <c r="I6">
        <f>STDEV(I2:I4)</f>
        <v>7.1813363453171648E-4</v>
      </c>
      <c r="J6">
        <f>STDEV(J2:J4)</f>
        <v>7.1813363453171637E-4</v>
      </c>
      <c r="M6">
        <f>STDEV(M2:M4)</f>
        <v>1.0412206922769127E-2</v>
      </c>
      <c r="N6">
        <f>STDEV(N2:N4)</f>
        <v>1.0412206922769172E-2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C717B-3530-FD45-8AD6-C8ADD969FCE7}">
  <dimension ref="A1:N6"/>
  <sheetViews>
    <sheetView workbookViewId="0">
      <selection activeCell="K14" sqref="K14"/>
    </sheetView>
  </sheetViews>
  <sheetFormatPr baseColWidth="10" defaultRowHeight="16" x14ac:dyDescent="0.2"/>
  <cols>
    <col min="4" max="4" width="15.1640625" customWidth="1"/>
    <col min="8" max="8" width="13.1640625" customWidth="1"/>
    <col min="12" max="12" width="20.6640625" customWidth="1"/>
  </cols>
  <sheetData>
    <row r="1" spans="1:14" x14ac:dyDescent="0.2">
      <c r="B1" t="s">
        <v>0</v>
      </c>
      <c r="D1" t="s">
        <v>2</v>
      </c>
      <c r="E1" t="s">
        <v>5</v>
      </c>
      <c r="F1" t="s">
        <v>6</v>
      </c>
      <c r="H1" t="s">
        <v>3</v>
      </c>
      <c r="I1" t="s">
        <v>5</v>
      </c>
      <c r="J1" t="s">
        <v>6</v>
      </c>
      <c r="L1" t="s">
        <v>4</v>
      </c>
      <c r="M1" t="s">
        <v>5</v>
      </c>
      <c r="N1" t="s">
        <v>6</v>
      </c>
    </row>
    <row r="2" spans="1:14" x14ac:dyDescent="0.2">
      <c r="A2" t="s">
        <v>1</v>
      </c>
      <c r="B2">
        <v>7310.3</v>
      </c>
      <c r="D2">
        <v>7311.5</v>
      </c>
      <c r="E2">
        <f>(B2-D2)/B2</f>
        <v>-1.6415194998834769E-4</v>
      </c>
      <c r="F2">
        <f>D2/$B2</f>
        <v>1.0001641519499884</v>
      </c>
      <c r="H2">
        <v>7301.8</v>
      </c>
      <c r="I2">
        <f>(B2-H2)/B2</f>
        <v>1.1627429790843056E-3</v>
      </c>
      <c r="J2">
        <f>H2/$B2</f>
        <v>0.99883725702091575</v>
      </c>
      <c r="L2">
        <v>7268.2</v>
      </c>
      <c r="M2">
        <f>(B2-L2)/B2</f>
        <v>5.7589975787587875E-3</v>
      </c>
      <c r="N2">
        <f>L2/$B2</f>
        <v>0.99424100242124125</v>
      </c>
    </row>
    <row r="3" spans="1:14" x14ac:dyDescent="0.2">
      <c r="B3">
        <v>7316.8</v>
      </c>
      <c r="D3">
        <v>7312.5</v>
      </c>
      <c r="E3">
        <f>(B3-D3)/B3</f>
        <v>5.8768860704135441E-4</v>
      </c>
      <c r="F3">
        <f t="shared" ref="F3:F4" si="0">D3/$B3</f>
        <v>0.99941231139295861</v>
      </c>
      <c r="H3">
        <v>7311.3</v>
      </c>
      <c r="I3">
        <f>(B3-H3)/B3</f>
        <v>7.5169472993658428E-4</v>
      </c>
      <c r="J3">
        <f t="shared" ref="J3:J4" si="1">H3/$B3</f>
        <v>0.99924830527006336</v>
      </c>
      <c r="L3">
        <v>7307.1</v>
      </c>
      <c r="M3">
        <f t="shared" ref="M3:M4" si="2">(B3-L3)/B3</f>
        <v>1.325716160069951E-3</v>
      </c>
      <c r="N3">
        <f t="shared" ref="N3:N4" si="3">L3/$B3</f>
        <v>0.99867428383993007</v>
      </c>
    </row>
    <row r="4" spans="1:14" x14ac:dyDescent="0.2">
      <c r="B4">
        <v>7318.1</v>
      </c>
      <c r="D4">
        <v>7313.5</v>
      </c>
      <c r="E4">
        <f>(B4-D4)/B4</f>
        <v>6.2857845615670233E-4</v>
      </c>
      <c r="F4">
        <f t="shared" si="0"/>
        <v>0.99937142154384329</v>
      </c>
      <c r="H4">
        <v>7311.1</v>
      </c>
      <c r="I4">
        <f>(B4-H4)/B4</f>
        <v>9.5653243328186271E-4</v>
      </c>
      <c r="J4">
        <f t="shared" si="1"/>
        <v>0.99904346756671814</v>
      </c>
      <c r="L4">
        <v>7329.7</v>
      </c>
      <c r="M4">
        <f t="shared" si="2"/>
        <v>-1.5851108894384409E-3</v>
      </c>
      <c r="N4">
        <f t="shared" si="3"/>
        <v>1.0015851108894385</v>
      </c>
    </row>
    <row r="5" spans="1:14" x14ac:dyDescent="0.2">
      <c r="E5">
        <f>AVERAGE(E2:E4)</f>
        <v>3.5070503773656971E-4</v>
      </c>
      <c r="F5">
        <f>AVERAGE(F2:F4)</f>
        <v>0.9996492949622634</v>
      </c>
      <c r="I5">
        <f>AVERAGE(I2:I4)</f>
        <v>9.5699004743425087E-4</v>
      </c>
      <c r="J5">
        <f>AVERAGE(J2:J4)</f>
        <v>0.99904300995256579</v>
      </c>
      <c r="M5">
        <f>AVERAGE(M2:M4)</f>
        <v>1.8332009497967659E-3</v>
      </c>
      <c r="N5">
        <f>AVERAGE(N2:N4)</f>
        <v>0.99816679905020322</v>
      </c>
    </row>
    <row r="6" spans="1:14" x14ac:dyDescent="0.2">
      <c r="E6">
        <f>STDEV(E2:E4)</f>
        <v>4.4634771568481316E-4</v>
      </c>
      <c r="F6">
        <f>STDEV(F2:F4)</f>
        <v>4.4634771568487008E-4</v>
      </c>
      <c r="I6">
        <f>STDEV(I2:I4)</f>
        <v>2.0552450666498666E-4</v>
      </c>
      <c r="J6">
        <f>STDEV(J2:J4)</f>
        <v>2.0552450666493419E-4</v>
      </c>
      <c r="M6">
        <f>STDEV(M2:M4)</f>
        <v>3.6982614708825834E-3</v>
      </c>
      <c r="N6">
        <f>STDEV(N2:N4)</f>
        <v>3.6982614708825782E-3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396CF-C9DC-BF4C-ABD9-F8F5E761B59C}">
  <dimension ref="A1:N6"/>
  <sheetViews>
    <sheetView tabSelected="1" workbookViewId="0">
      <selection activeCell="L12" sqref="L12"/>
    </sheetView>
  </sheetViews>
  <sheetFormatPr baseColWidth="10" defaultRowHeight="16" x14ac:dyDescent="0.2"/>
  <cols>
    <col min="4" max="4" width="12.83203125" customWidth="1"/>
    <col min="8" max="8" width="12.83203125" customWidth="1"/>
    <col min="12" max="12" width="24.5" customWidth="1"/>
  </cols>
  <sheetData>
    <row r="1" spans="1:14" x14ac:dyDescent="0.2">
      <c r="B1" t="s">
        <v>0</v>
      </c>
      <c r="D1" t="s">
        <v>2</v>
      </c>
      <c r="E1" t="s">
        <v>5</v>
      </c>
      <c r="F1" t="s">
        <v>6</v>
      </c>
      <c r="H1" t="s">
        <v>3</v>
      </c>
      <c r="I1" t="s">
        <v>5</v>
      </c>
      <c r="J1" t="s">
        <v>6</v>
      </c>
      <c r="L1" t="s">
        <v>4</v>
      </c>
      <c r="M1" t="s">
        <v>5</v>
      </c>
      <c r="N1" t="s">
        <v>6</v>
      </c>
    </row>
    <row r="2" spans="1:14" x14ac:dyDescent="0.2">
      <c r="A2" t="s">
        <v>1</v>
      </c>
      <c r="B2">
        <f>1197.7+1592.9</f>
        <v>2790.6000000000004</v>
      </c>
      <c r="D2">
        <f>1566.4+1218.6</f>
        <v>2785</v>
      </c>
      <c r="E2">
        <f>(B2-D2)/B2</f>
        <v>2.0067369024583826E-3</v>
      </c>
      <c r="F2">
        <f>D2/$B2</f>
        <v>0.99799326309754166</v>
      </c>
      <c r="H2">
        <v>2778.9</v>
      </c>
      <c r="I2">
        <f>(B2-H2)/B2</f>
        <v>4.1926467426360893E-3</v>
      </c>
      <c r="J2">
        <f>H2/$B2</f>
        <v>0.99580735325736391</v>
      </c>
      <c r="L2">
        <v>2777.3</v>
      </c>
      <c r="M2">
        <f>(B2-L2)/B2</f>
        <v>4.7660001433384143E-3</v>
      </c>
      <c r="N2">
        <f>L2/$B2</f>
        <v>0.99523399985666161</v>
      </c>
    </row>
    <row r="3" spans="1:14" x14ac:dyDescent="0.2">
      <c r="B3">
        <f>1581.2+802.5+392.8</f>
        <v>2776.5</v>
      </c>
      <c r="D3">
        <f>1339.5+1459.7</f>
        <v>2799.2</v>
      </c>
      <c r="E3">
        <f t="shared" ref="E3:E4" si="0">(B3-D3)/B3</f>
        <v>-8.1757608499909307E-3</v>
      </c>
      <c r="F3">
        <f t="shared" ref="F3:F4" si="1">D3/$B3</f>
        <v>1.0081757608499908</v>
      </c>
      <c r="H3">
        <v>2791</v>
      </c>
      <c r="I3">
        <f t="shared" ref="I3:I4" si="2">(B3-H3)/B3</f>
        <v>-5.2224023050603278E-3</v>
      </c>
      <c r="J3">
        <f t="shared" ref="J3:J4" si="3">H3/$B3</f>
        <v>1.0052224023050604</v>
      </c>
      <c r="L3">
        <v>2776</v>
      </c>
      <c r="M3">
        <f t="shared" ref="M3:M4" si="4">(B3-L3)/B3</f>
        <v>1.8008283810552856E-4</v>
      </c>
      <c r="N3">
        <f t="shared" ref="N3:N4" si="5">L3/$B3</f>
        <v>0.99981991716189444</v>
      </c>
    </row>
    <row r="4" spans="1:14" x14ac:dyDescent="0.2">
      <c r="B4">
        <f>1591.4+1199.1</f>
        <v>2790.5</v>
      </c>
      <c r="D4">
        <v>2810.4</v>
      </c>
      <c r="E4">
        <f t="shared" si="0"/>
        <v>-7.1313384698083104E-3</v>
      </c>
      <c r="F4">
        <f t="shared" si="1"/>
        <v>1.0071313384698084</v>
      </c>
      <c r="H4">
        <v>2793.8</v>
      </c>
      <c r="I4">
        <f t="shared" si="2"/>
        <v>-1.1825837663501817E-3</v>
      </c>
      <c r="J4">
        <f t="shared" si="3"/>
        <v>1.0011825837663502</v>
      </c>
      <c r="L4">
        <v>2786</v>
      </c>
      <c r="M4">
        <f t="shared" si="4"/>
        <v>1.6126142268410679E-3</v>
      </c>
      <c r="N4">
        <f t="shared" si="5"/>
        <v>0.99838738577315889</v>
      </c>
    </row>
    <row r="5" spans="1:14" x14ac:dyDescent="0.2">
      <c r="E5">
        <f>AVERAGE(E2:E4)</f>
        <v>-4.4334541391136198E-3</v>
      </c>
      <c r="F5">
        <f>AVERAGE(F2:F4)</f>
        <v>1.0044334541391138</v>
      </c>
      <c r="I5">
        <f>AVERAGE(I2:I4)</f>
        <v>-7.3744644292480675E-4</v>
      </c>
      <c r="J5">
        <f>AVERAGE(J2:J4)</f>
        <v>1.0007374464429246</v>
      </c>
      <c r="M5">
        <f>AVERAGE(M2:M4)</f>
        <v>2.1862324027616701E-3</v>
      </c>
      <c r="N5">
        <f>AVERAGE(N2:N4)</f>
        <v>0.99781376759723839</v>
      </c>
    </row>
    <row r="6" spans="1:14" x14ac:dyDescent="0.2">
      <c r="E6">
        <f>STDEV(E2:E4)</f>
        <v>5.6017631167351936E-3</v>
      </c>
      <c r="F6">
        <f>STDEV(F2:F4)</f>
        <v>5.6017631167351572E-3</v>
      </c>
      <c r="I6">
        <f>STDEV(I2:I4)</f>
        <v>4.7232824995083701E-3</v>
      </c>
      <c r="J6">
        <f>STDEV(J2:J4)</f>
        <v>4.7232824995084187E-3</v>
      </c>
      <c r="M6">
        <f>STDEV(M2:M4)</f>
        <v>2.3461538187890566E-3</v>
      </c>
      <c r="N6">
        <f>STDEV(N2:N4)</f>
        <v>2.3461538187890259E-3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ITZ</vt:lpstr>
      <vt:lpstr>VitD3</vt:lpstr>
      <vt:lpstr>FLU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2019-10-28T01:42:38Z</dcterms:created>
  <dcterms:modified xsi:type="dcterms:W3CDTF">2022-04-21T10:19:46Z</dcterms:modified>
</cp:coreProperties>
</file>