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tieyeung/Google Drive/Retinoic Acids/Thesis/Data management plan/"/>
    </mc:Choice>
  </mc:AlternateContent>
  <xr:revisionPtr revIDLastSave="0" documentId="13_ncr:1_{ED91F190-136A-574D-B488-6B48704B3166}" xr6:coauthVersionLast="47" xr6:coauthVersionMax="47" xr10:uidLastSave="{00000000-0000-0000-0000-000000000000}"/>
  <bookViews>
    <workbookView xWindow="0" yWindow="500" windowWidth="28800" windowHeight="16140" activeTab="1" xr2:uid="{252E19F6-A03C-B14E-8715-24747BC8CDFA}"/>
  </bookViews>
  <sheets>
    <sheet name="Marine Data_6s_20220306" sheetId="5" r:id="rId1"/>
    <sheet name="Freshwater Data_20220306" sheetId="6" r:id="rId2"/>
    <sheet name="Freshwater_Raw data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6" l="1"/>
  <c r="K35" i="6"/>
  <c r="K34" i="6"/>
  <c r="K33" i="6"/>
  <c r="K32" i="6"/>
  <c r="K31" i="6"/>
  <c r="K30" i="6"/>
  <c r="K29" i="6"/>
  <c r="K28" i="6"/>
  <c r="K27" i="6"/>
  <c r="C7" i="6"/>
  <c r="C6" i="6"/>
  <c r="C5" i="6"/>
  <c r="D4" i="6"/>
  <c r="D5" i="6" s="1"/>
  <c r="D6" i="6" s="1"/>
  <c r="D7" i="6" s="1"/>
  <c r="C4" i="6"/>
  <c r="D3" i="6"/>
  <c r="C3" i="5"/>
  <c r="C4" i="5" s="1"/>
  <c r="C5" i="5" s="1"/>
  <c r="C6" i="5" s="1"/>
  <c r="C7" i="5" s="1"/>
  <c r="C8" i="5" s="1"/>
  <c r="F13" i="7" l="1"/>
  <c r="F14" i="7"/>
  <c r="F17" i="7"/>
  <c r="F7" i="7"/>
  <c r="F9" i="7"/>
  <c r="F2" i="7"/>
  <c r="G2" i="7" s="1"/>
  <c r="E19" i="7"/>
  <c r="G19" i="7" s="1"/>
  <c r="E17" i="7"/>
  <c r="E16" i="7"/>
  <c r="F16" i="7" s="1"/>
  <c r="E15" i="7"/>
  <c r="F15" i="7" s="1"/>
  <c r="E14" i="7"/>
  <c r="E13" i="7"/>
  <c r="E12" i="7"/>
  <c r="F12" i="7" s="1"/>
  <c r="E11" i="7"/>
  <c r="F11" i="7" s="1"/>
  <c r="G17" i="7" s="1"/>
  <c r="E9" i="7"/>
  <c r="E8" i="7"/>
  <c r="F8" i="7" s="1"/>
  <c r="E7" i="7"/>
  <c r="E6" i="7"/>
  <c r="F6" i="7" s="1"/>
  <c r="G6" i="7" s="1"/>
  <c r="E5" i="7"/>
  <c r="F5" i="7" s="1"/>
  <c r="E4" i="7"/>
  <c r="F4" i="7" s="1"/>
  <c r="G5" i="7" s="1"/>
  <c r="E3" i="7"/>
  <c r="F3" i="7" s="1"/>
  <c r="G3" i="7" s="1"/>
  <c r="E2" i="7"/>
  <c r="G9" i="7" l="1"/>
</calcChain>
</file>

<file path=xl/sharedStrings.xml><?xml version="1.0" encoding="utf-8"?>
<sst xmlns="http://schemas.openxmlformats.org/spreadsheetml/2006/main" count="115" uniqueCount="78">
  <si>
    <t>Species</t>
  </si>
  <si>
    <t>Geometric mean (mg/L)</t>
  </si>
  <si>
    <t>Proportion</t>
  </si>
  <si>
    <r>
      <t xml:space="preserve">Oryzias melastigma </t>
    </r>
    <r>
      <rPr>
        <sz val="12"/>
        <color theme="1"/>
        <rFont val="Arial"/>
        <family val="2"/>
      </rPr>
      <t>(embryo)</t>
    </r>
  </si>
  <si>
    <t>Isochrysis galbana</t>
  </si>
  <si>
    <t>Tigriopus japonicus</t>
  </si>
  <si>
    <t>Artemia franciscana</t>
  </si>
  <si>
    <t>Monodonta labio</t>
  </si>
  <si>
    <t>Xenostrobus securis</t>
  </si>
  <si>
    <t>PARAMETERS</t>
  </si>
  <si>
    <t>Probit</t>
  </si>
  <si>
    <t>Log Central Tendency</t>
  </si>
  <si>
    <t>SSQ</t>
  </si>
  <si>
    <t>Log         Upper PI</t>
  </si>
  <si>
    <t>Log    Lower PI</t>
  </si>
  <si>
    <t>Central Tendency</t>
  </si>
  <si>
    <t>Upper PI</t>
  </si>
  <si>
    <t>Lower PI</t>
  </si>
  <si>
    <t>Slope</t>
  </si>
  <si>
    <t>Intercept</t>
  </si>
  <si>
    <t>R2</t>
  </si>
  <si>
    <t>GrandMean</t>
  </si>
  <si>
    <t>SumSQ</t>
  </si>
  <si>
    <t>CSSQ</t>
  </si>
  <si>
    <t>MSE</t>
  </si>
  <si>
    <t>Tcrit</t>
  </si>
  <si>
    <t>N</t>
  </si>
  <si>
    <t>Marine Data</t>
  </si>
  <si>
    <t>Freshwater Data</t>
  </si>
  <si>
    <t>Geometric mean (µg/L)</t>
  </si>
  <si>
    <r>
      <t>Rana clamitans</t>
    </r>
    <r>
      <rPr>
        <sz val="12"/>
        <color rgb="FF000000"/>
        <rFont val="Arial"/>
        <family val="2"/>
      </rPr>
      <t xml:space="preserve"> (embryo)</t>
    </r>
  </si>
  <si>
    <r>
      <t>Rana septentrionalis</t>
    </r>
    <r>
      <rPr>
        <sz val="12"/>
        <color rgb="FF000000"/>
        <rFont val="Arial"/>
        <family val="2"/>
      </rPr>
      <t xml:space="preserve"> (embryo)</t>
    </r>
  </si>
  <si>
    <r>
      <t xml:space="preserve">Xenopus laevis </t>
    </r>
    <r>
      <rPr>
        <sz val="12"/>
        <color rgb="FF000000"/>
        <rFont val="Arial"/>
        <family val="2"/>
      </rPr>
      <t>(embryo)</t>
    </r>
  </si>
  <si>
    <r>
      <t xml:space="preserve">Xenopus tropicalis </t>
    </r>
    <r>
      <rPr>
        <sz val="12"/>
        <color rgb="FF000000"/>
        <rFont val="Arial"/>
        <family val="2"/>
      </rPr>
      <t>(embryo)</t>
    </r>
  </si>
  <si>
    <r>
      <t>Danio rerio</t>
    </r>
    <r>
      <rPr>
        <sz val="12"/>
        <color rgb="FF000000"/>
        <rFont val="Arial"/>
        <family val="2"/>
      </rPr>
      <t xml:space="preserve"> (embryo)</t>
    </r>
  </si>
  <si>
    <t>df</t>
  </si>
  <si>
    <t>Central Tendency (in mg/L)</t>
  </si>
  <si>
    <t>Freshwater</t>
  </si>
  <si>
    <t>at-RA (µg/L)</t>
  </si>
  <si>
    <t>9c-RA (µg/L)</t>
  </si>
  <si>
    <t>EC50 (µg/L)</t>
  </si>
  <si>
    <t>References</t>
  </si>
  <si>
    <t>LC50</t>
  </si>
  <si>
    <t>Amphibian</t>
  </si>
  <si>
    <t>Degitz et al. 2000</t>
  </si>
  <si>
    <t>EC50</t>
  </si>
  <si>
    <t>LOEC</t>
  </si>
  <si>
    <r>
      <t>Xenopus laevis</t>
    </r>
    <r>
      <rPr>
        <sz val="12"/>
        <color rgb="FF000000"/>
        <rFont val="Arial"/>
        <family val="2"/>
      </rPr>
      <t xml:space="preserve"> (embryo)</t>
    </r>
  </si>
  <si>
    <t>Smutná et al. 2017</t>
  </si>
  <si>
    <t>RAEF</t>
  </si>
  <si>
    <r>
      <t xml:space="preserve">Xenopus laevis </t>
    </r>
    <r>
      <rPr>
        <sz val="12"/>
        <color rgb="FF000000"/>
        <rFont val="Arial"/>
        <family val="2"/>
      </rPr>
      <t>(tadpoles)</t>
    </r>
  </si>
  <si>
    <t>Alsop et al. 2004</t>
  </si>
  <si>
    <t>µg/g</t>
  </si>
  <si>
    <t xml:space="preserve">9c-RA </t>
  </si>
  <si>
    <t>Xenopus tropicalis (embryo)</t>
  </si>
  <si>
    <t>Hu et al. 2015</t>
  </si>
  <si>
    <t>13c-RA</t>
  </si>
  <si>
    <r>
      <t>Xenopus tropicalis (</t>
    </r>
    <r>
      <rPr>
        <sz val="12"/>
        <color rgb="FF000000"/>
        <rFont val="Arial"/>
        <family val="2"/>
      </rPr>
      <t>embryo)</t>
    </r>
  </si>
  <si>
    <t>Zhu et al. 2014</t>
  </si>
  <si>
    <t xml:space="preserve">at-4-oxo-RA </t>
  </si>
  <si>
    <t>Yu et al. 2011</t>
  </si>
  <si>
    <t xml:space="preserve">9c-4-oxo-RA </t>
  </si>
  <si>
    <t xml:space="preserve">13-4-oxo-RA </t>
  </si>
  <si>
    <t>Fish</t>
  </si>
  <si>
    <t>Herrmann 1995</t>
  </si>
  <si>
    <t>Hoffman et al. 2002</t>
  </si>
  <si>
    <r>
      <t xml:space="preserve">Danio rerio </t>
    </r>
    <r>
      <rPr>
        <sz val="12"/>
        <color rgb="FF000000"/>
        <rFont val="Arial"/>
        <family val="2"/>
      </rPr>
      <t>(embryo)</t>
    </r>
  </si>
  <si>
    <t>Jonas et al. 2014</t>
  </si>
  <si>
    <t>Wang et al. 2014</t>
  </si>
  <si>
    <t>Selderslaghs et al. 2009</t>
  </si>
  <si>
    <t>Selderslaghs et al. 2012</t>
  </si>
  <si>
    <t>Pipal et al. 2020</t>
  </si>
  <si>
    <t>Invertebrate</t>
  </si>
  <si>
    <t>Pomacea canaliculata</t>
  </si>
  <si>
    <t>Giraud-Billoud &amp; Castro-Vazquez 2019</t>
  </si>
  <si>
    <t>µg/g (wet weight)</t>
  </si>
  <si>
    <t>Chronic EC10 (µg/L)</t>
  </si>
  <si>
    <t>Geometric mean (mg/L)
Chronic EC10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</si>
</sst>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5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70C0"/>
      <name val="Arial"/>
      <family val="2"/>
    </font>
    <font>
      <sz val="12"/>
      <color rgb="FF0070C0"/>
      <name val="Arial"/>
      <family val="2"/>
    </font>
    <font>
      <sz val="12"/>
      <color rgb="FFFF0000"/>
      <name val="Arial"/>
      <family val="2"/>
    </font>
    <font>
      <sz val="9"/>
      <name val="Calibri"/>
      <family val="3"/>
      <charset val="136"/>
      <scheme val="minor"/>
    </font>
    <font>
      <b/>
      <strike/>
      <sz val="12"/>
      <color theme="1"/>
      <name val="Arial"/>
      <family val="2"/>
    </font>
    <font>
      <strike/>
      <sz val="12"/>
      <color theme="1"/>
      <name val="Arial"/>
      <family val="2"/>
    </font>
    <font>
      <strike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4" fillId="3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0" fontId="1" fillId="5" borderId="0" xfId="0" applyFont="1" applyFill="1"/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left" vertical="top"/>
    </xf>
    <xf numFmtId="2" fontId="1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164" fontId="1" fillId="3" borderId="0" xfId="0" applyNumberFormat="1" applyFont="1" applyFill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2" borderId="0" xfId="0" applyFont="1" applyFill="1" applyAlignment="1">
      <alignment horizontal="left"/>
    </xf>
    <xf numFmtId="2" fontId="4" fillId="2" borderId="0" xfId="0" applyNumberFormat="1" applyFont="1" applyFill="1" applyAlignment="1">
      <alignment horizontal="left"/>
    </xf>
    <xf numFmtId="0" fontId="1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left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left"/>
    </xf>
    <xf numFmtId="0" fontId="6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0" fillId="2" borderId="0" xfId="0" applyFill="1"/>
    <xf numFmtId="0" fontId="12" fillId="0" borderId="0" xfId="0" applyFont="1" applyAlignment="1">
      <alignment horizontal="left" vertical="top"/>
    </xf>
    <xf numFmtId="165" fontId="13" fillId="0" borderId="0" xfId="0" applyNumberFormat="1" applyFont="1" applyAlignment="1">
      <alignment horizontal="left"/>
    </xf>
    <xf numFmtId="0" fontId="1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BBB5C-E4B5-AC49-9FB5-5712780E3955}">
  <sheetPr>
    <tabColor theme="5"/>
  </sheetPr>
  <dimension ref="A1:I35"/>
  <sheetViews>
    <sheetView workbookViewId="0">
      <selection activeCell="C20" sqref="C20"/>
    </sheetView>
  </sheetViews>
  <sheetFormatPr baseColWidth="10" defaultColWidth="10.83203125" defaultRowHeight="16" x14ac:dyDescent="0.2"/>
  <cols>
    <col min="1" max="1" width="31.6640625" style="6" bestFit="1" customWidth="1"/>
    <col min="2" max="2" width="23.83203125" style="6" bestFit="1" customWidth="1"/>
    <col min="3" max="3" width="11.1640625" style="6" bestFit="1" customWidth="1"/>
    <col min="4" max="6" width="10.83203125" style="6"/>
    <col min="7" max="7" width="17.5" style="6" bestFit="1" customWidth="1"/>
    <col min="8" max="16384" width="10.83203125" style="6"/>
  </cols>
  <sheetData>
    <row r="1" spans="1:5" x14ac:dyDescent="0.2">
      <c r="A1" s="9" t="s">
        <v>27</v>
      </c>
    </row>
    <row r="2" spans="1:5" ht="34" x14ac:dyDescent="0.2">
      <c r="A2" s="1" t="s">
        <v>0</v>
      </c>
      <c r="B2" s="28" t="s">
        <v>77</v>
      </c>
      <c r="C2" s="2" t="s">
        <v>2</v>
      </c>
    </row>
    <row r="3" spans="1:5" x14ac:dyDescent="0.2">
      <c r="A3" s="5" t="s">
        <v>3</v>
      </c>
      <c r="B3" s="3">
        <v>1.095E-2</v>
      </c>
      <c r="C3" s="4">
        <f>(100/7)/100</f>
        <v>0.14285714285714288</v>
      </c>
    </row>
    <row r="4" spans="1:5" x14ac:dyDescent="0.2">
      <c r="A4" s="5" t="s">
        <v>6</v>
      </c>
      <c r="B4" s="3">
        <v>8.9849999999999999E-2</v>
      </c>
      <c r="C4" s="4">
        <f>C3+(100/7)/100</f>
        <v>0.28571428571428575</v>
      </c>
    </row>
    <row r="5" spans="1:5" x14ac:dyDescent="0.2">
      <c r="A5" s="5" t="s">
        <v>5</v>
      </c>
      <c r="B5" s="3">
        <v>0.11310000000000001</v>
      </c>
      <c r="C5" s="4">
        <f>C4+(100/7)/100</f>
        <v>0.4285714285714286</v>
      </c>
    </row>
    <row r="6" spans="1:5" x14ac:dyDescent="0.2">
      <c r="A6" s="5" t="s">
        <v>8</v>
      </c>
      <c r="B6" s="3">
        <v>0.14399999999999999</v>
      </c>
      <c r="C6" s="4">
        <f>C5+(100/7)/100</f>
        <v>0.57142857142857151</v>
      </c>
    </row>
    <row r="7" spans="1:5" x14ac:dyDescent="0.2">
      <c r="A7" s="5" t="s">
        <v>7</v>
      </c>
      <c r="B7" s="3">
        <v>0.20779999999999998</v>
      </c>
      <c r="C7" s="4">
        <f>C6+(100/7)/100</f>
        <v>0.71428571428571441</v>
      </c>
    </row>
    <row r="8" spans="1:5" x14ac:dyDescent="0.2">
      <c r="A8" s="5" t="s">
        <v>4</v>
      </c>
      <c r="B8" s="3">
        <v>0.26200000000000001</v>
      </c>
      <c r="C8" s="4">
        <f>C7+(100/7)/100</f>
        <v>0.85714285714285732</v>
      </c>
    </row>
    <row r="14" spans="1:5" x14ac:dyDescent="0.2">
      <c r="A14" s="3" t="s">
        <v>9</v>
      </c>
      <c r="B14" s="3"/>
      <c r="C14"/>
      <c r="D14"/>
      <c r="E14"/>
    </row>
    <row r="15" spans="1:5" x14ac:dyDescent="0.2">
      <c r="A15" s="3" t="s">
        <v>18</v>
      </c>
      <c r="B15" s="3">
        <v>1.77383482442464</v>
      </c>
      <c r="C15"/>
      <c r="D15"/>
      <c r="E15"/>
    </row>
    <row r="16" spans="1:5" x14ac:dyDescent="0.2">
      <c r="A16" s="3" t="s">
        <v>19</v>
      </c>
      <c r="B16" s="3">
        <v>6.7907086326403192</v>
      </c>
      <c r="C16"/>
      <c r="D16"/>
      <c r="E16"/>
    </row>
    <row r="17" spans="1:9" x14ac:dyDescent="0.2">
      <c r="A17" s="8" t="s">
        <v>20</v>
      </c>
      <c r="B17" s="8">
        <v>0.79861816419993359</v>
      </c>
      <c r="C17"/>
      <c r="D17"/>
      <c r="E17"/>
    </row>
    <row r="18" spans="1:9" x14ac:dyDescent="0.2">
      <c r="A18" s="3" t="s">
        <v>21</v>
      </c>
      <c r="B18" s="3">
        <v>-1.0095126152578229</v>
      </c>
      <c r="C18"/>
      <c r="D18"/>
      <c r="E18"/>
    </row>
    <row r="19" spans="1:9" x14ac:dyDescent="0.2">
      <c r="A19" s="3" t="s">
        <v>22</v>
      </c>
      <c r="B19" s="3">
        <v>7.3390291237467036</v>
      </c>
      <c r="C19"/>
      <c r="D19"/>
      <c r="E19"/>
    </row>
    <row r="20" spans="1:9" x14ac:dyDescent="0.2">
      <c r="A20" s="3" t="s">
        <v>23</v>
      </c>
      <c r="B20" s="3">
        <v>1.2243348015585687</v>
      </c>
      <c r="C20"/>
      <c r="D20"/>
      <c r="E20"/>
    </row>
    <row r="21" spans="1:9" x14ac:dyDescent="0.2">
      <c r="A21" s="3" t="s">
        <v>24</v>
      </c>
      <c r="B21" s="3">
        <v>0.24285534626387267</v>
      </c>
      <c r="C21"/>
      <c r="D21"/>
      <c r="E21"/>
    </row>
    <row r="22" spans="1:9" x14ac:dyDescent="0.2">
      <c r="A22" s="3" t="s">
        <v>25</v>
      </c>
      <c r="B22" s="3">
        <v>2.1318467863266499</v>
      </c>
      <c r="C22"/>
      <c r="D22"/>
      <c r="E22"/>
    </row>
    <row r="23" spans="1:9" x14ac:dyDescent="0.2">
      <c r="A23" s="3" t="s">
        <v>26</v>
      </c>
      <c r="B23" s="3">
        <v>6</v>
      </c>
      <c r="C23"/>
      <c r="D23"/>
      <c r="E23"/>
    </row>
    <row r="24" spans="1:9" x14ac:dyDescent="0.2">
      <c r="A24" s="3" t="s">
        <v>35</v>
      </c>
      <c r="B24" s="3">
        <v>4</v>
      </c>
    </row>
    <row r="26" spans="1:9" x14ac:dyDescent="0.2">
      <c r="A26" s="3" t="s">
        <v>2</v>
      </c>
      <c r="B26" s="3" t="s">
        <v>10</v>
      </c>
      <c r="C26" s="3" t="s">
        <v>11</v>
      </c>
      <c r="D26" s="3" t="s">
        <v>12</v>
      </c>
      <c r="E26" s="3" t="s">
        <v>13</v>
      </c>
      <c r="F26" s="3" t="s">
        <v>14</v>
      </c>
      <c r="G26" s="7" t="s">
        <v>15</v>
      </c>
      <c r="H26" s="3" t="s">
        <v>16</v>
      </c>
      <c r="I26" s="3" t="s">
        <v>17</v>
      </c>
    </row>
    <row r="27" spans="1:9" x14ac:dyDescent="0.2">
      <c r="A27" s="3">
        <v>0.05</v>
      </c>
      <c r="B27" s="3">
        <v>3.3551463730485276</v>
      </c>
      <c r="C27" s="3">
        <v>-1.9367994202651584</v>
      </c>
      <c r="D27" s="3">
        <v>0.14425300240507885</v>
      </c>
      <c r="E27" s="3">
        <v>-1.1271100837562427</v>
      </c>
      <c r="F27" s="3">
        <v>-2.7464887567740739</v>
      </c>
      <c r="G27" s="7">
        <v>1.1566463181588348E-2</v>
      </c>
      <c r="H27" s="3">
        <v>7.4625957463472059E-2</v>
      </c>
      <c r="I27" s="3">
        <v>1.7927149624381463E-3</v>
      </c>
    </row>
    <row r="28" spans="1:9" x14ac:dyDescent="0.2">
      <c r="A28" s="3">
        <v>0.1</v>
      </c>
      <c r="B28" s="3">
        <v>3.7184484344553992</v>
      </c>
      <c r="C28" s="3">
        <v>-1.7319877566286006</v>
      </c>
      <c r="D28" s="3">
        <v>0.1229521448762028</v>
      </c>
      <c r="E28" s="3">
        <v>-0.9844656445541734</v>
      </c>
      <c r="F28" s="3">
        <v>-2.4795098687030279</v>
      </c>
      <c r="G28" s="7">
        <v>1.8535838778110672E-2</v>
      </c>
      <c r="H28" s="3">
        <v>0.10364165883086231</v>
      </c>
      <c r="I28" s="3">
        <v>3.3150503676211041E-3</v>
      </c>
    </row>
    <row r="29" spans="1:9" x14ac:dyDescent="0.2">
      <c r="A29" s="3">
        <v>0.2</v>
      </c>
      <c r="B29" s="3">
        <v>4.1583787664270853</v>
      </c>
      <c r="C29" s="3">
        <v>-1.483976878775652</v>
      </c>
      <c r="D29" s="3">
        <v>0.10423825735687113</v>
      </c>
      <c r="E29" s="3">
        <v>-0.79568988922984307</v>
      </c>
      <c r="F29" s="3">
        <v>-2.172263868321461</v>
      </c>
      <c r="G29" s="7">
        <v>3.2811276090774284E-2</v>
      </c>
      <c r="H29" s="3">
        <v>0.16007006112062991</v>
      </c>
      <c r="I29" s="3">
        <v>6.7256789381350832E-3</v>
      </c>
    </row>
    <row r="30" spans="1:9" x14ac:dyDescent="0.2">
      <c r="A30" s="3">
        <v>0.4</v>
      </c>
      <c r="B30" s="3">
        <v>4.7466528968641999</v>
      </c>
      <c r="C30" s="3">
        <v>-1.1523371328777063</v>
      </c>
      <c r="D30" s="3">
        <v>9.1332720419652652E-2</v>
      </c>
      <c r="E30" s="3">
        <v>-0.50806523874053999</v>
      </c>
      <c r="F30" s="3">
        <v>-1.7966090270148727</v>
      </c>
      <c r="G30" s="7">
        <v>7.0414624411927668E-2</v>
      </c>
      <c r="H30" s="3">
        <v>0.31040932631937929</v>
      </c>
      <c r="I30" s="3">
        <v>1.5973164820348669E-2</v>
      </c>
    </row>
    <row r="31" spans="1:9" x14ac:dyDescent="0.2">
      <c r="A31" s="3">
        <v>0.5</v>
      </c>
      <c r="B31" s="3">
        <v>5</v>
      </c>
      <c r="C31" s="3">
        <v>-1.0095126152578227</v>
      </c>
      <c r="D31" s="3">
        <v>9.0046762811208783E-2</v>
      </c>
      <c r="E31" s="3">
        <v>-0.36979244902214914</v>
      </c>
      <c r="F31" s="3">
        <v>-1.6492327814934962</v>
      </c>
      <c r="G31" s="7">
        <v>9.7833453599923889E-2</v>
      </c>
      <c r="H31" s="3">
        <v>0.426783431490798</v>
      </c>
      <c r="I31" s="3">
        <v>2.2426795271443967E-2</v>
      </c>
    </row>
    <row r="32" spans="1:9" x14ac:dyDescent="0.2">
      <c r="A32" s="3">
        <v>0.7</v>
      </c>
      <c r="B32" s="3">
        <v>5.5244005127080404</v>
      </c>
      <c r="C32" s="3">
        <v>-0.7138816435983647</v>
      </c>
      <c r="D32" s="3">
        <v>9.5556374381866038E-2</v>
      </c>
      <c r="E32" s="3">
        <v>-5.4881027183220854E-2</v>
      </c>
      <c r="F32" s="3">
        <v>-1.3728822600135087</v>
      </c>
      <c r="G32" s="7">
        <v>0.19324948997583785</v>
      </c>
      <c r="H32" s="3">
        <v>0.8812902650343909</v>
      </c>
      <c r="I32" s="3">
        <v>4.2375783391257707E-2</v>
      </c>
    </row>
    <row r="33" spans="1:9" x14ac:dyDescent="0.2">
      <c r="A33" s="3">
        <v>0.8</v>
      </c>
      <c r="B33" s="3">
        <v>5.8416212335729147</v>
      </c>
      <c r="C33" s="3">
        <v>-0.53504835173999354</v>
      </c>
      <c r="D33" s="3">
        <v>0.10423825735687114</v>
      </c>
      <c r="E33" s="3">
        <v>0.15323863780581537</v>
      </c>
      <c r="F33" s="3">
        <v>-1.2233353412858023</v>
      </c>
      <c r="G33" s="7">
        <v>0.29171022232749089</v>
      </c>
      <c r="H33" s="3">
        <v>1.4231105485898252</v>
      </c>
      <c r="I33" s="3">
        <v>5.9794970878879035E-2</v>
      </c>
    </row>
    <row r="34" spans="1:9" x14ac:dyDescent="0.2">
      <c r="A34" s="3">
        <v>0.9</v>
      </c>
      <c r="B34" s="3">
        <v>6.2815515655446008</v>
      </c>
      <c r="C34" s="3">
        <v>-0.28703747388704487</v>
      </c>
      <c r="D34" s="3">
        <v>0.12295214487620285</v>
      </c>
      <c r="E34" s="3">
        <v>0.46048463818738244</v>
      </c>
      <c r="F34" s="3">
        <v>-1.0345595859614722</v>
      </c>
      <c r="G34" s="7">
        <v>0.51637181127144272</v>
      </c>
      <c r="H34" s="3">
        <v>2.8872516498616343</v>
      </c>
      <c r="I34" s="3">
        <v>9.2350747288871937E-2</v>
      </c>
    </row>
    <row r="35" spans="1:9" x14ac:dyDescent="0.2">
      <c r="A35" s="3">
        <v>0.95</v>
      </c>
      <c r="B35" s="3">
        <v>6.6448536269514715</v>
      </c>
      <c r="C35" s="3">
        <v>-8.2225810250487738E-2</v>
      </c>
      <c r="D35" s="3">
        <v>0.14425300240507882</v>
      </c>
      <c r="E35" s="3">
        <v>0.72746352625842792</v>
      </c>
      <c r="F35" s="3">
        <v>-0.89191514675940331</v>
      </c>
      <c r="G35" s="7">
        <v>0.82751178930170255</v>
      </c>
      <c r="H35" s="3">
        <v>5.3390443231817928</v>
      </c>
      <c r="I35" s="3">
        <v>0.12825811511997612</v>
      </c>
    </row>
  </sheetData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5953E-C03F-1942-B948-DD92EC65D89E}">
  <sheetPr>
    <tabColor theme="5"/>
  </sheetPr>
  <dimension ref="A1:K35"/>
  <sheetViews>
    <sheetView tabSelected="1" workbookViewId="0">
      <selection activeCell="F6" sqref="F6"/>
    </sheetView>
  </sheetViews>
  <sheetFormatPr baseColWidth="10" defaultColWidth="11.1640625" defaultRowHeight="16" x14ac:dyDescent="0.2"/>
  <cols>
    <col min="1" max="1" width="30.1640625" customWidth="1"/>
    <col min="2" max="2" width="28.1640625" customWidth="1"/>
    <col min="3" max="3" width="27.1640625" bestFit="1" customWidth="1"/>
    <col min="7" max="7" width="16.33203125" bestFit="1" customWidth="1"/>
    <col min="11" max="11" width="25" bestFit="1" customWidth="1"/>
  </cols>
  <sheetData>
    <row r="1" spans="1:4" x14ac:dyDescent="0.2">
      <c r="A1" s="9" t="s">
        <v>28</v>
      </c>
    </row>
    <row r="2" spans="1:4" x14ac:dyDescent="0.2">
      <c r="A2" s="1" t="s">
        <v>0</v>
      </c>
      <c r="B2" s="1" t="s">
        <v>29</v>
      </c>
      <c r="C2" s="36" t="s">
        <v>1</v>
      </c>
      <c r="D2" s="2" t="s">
        <v>2</v>
      </c>
    </row>
    <row r="3" spans="1:4" ht="17" x14ac:dyDescent="0.2">
      <c r="A3" s="11" t="s">
        <v>34</v>
      </c>
      <c r="B3" s="13">
        <v>0.10005928018585146</v>
      </c>
      <c r="C3" s="37">
        <f>B3/1000</f>
        <v>1.0005928018585146E-4</v>
      </c>
      <c r="D3" s="4">
        <f>(100/6)/100</f>
        <v>0.16666666666666669</v>
      </c>
    </row>
    <row r="4" spans="1:4" ht="17" x14ac:dyDescent="0.2">
      <c r="A4" s="11" t="s">
        <v>33</v>
      </c>
      <c r="B4" s="13">
        <v>0.1233106037165235</v>
      </c>
      <c r="C4" s="37">
        <f t="shared" ref="C4:C7" si="0">B4/1000</f>
        <v>1.2331060371652351E-4</v>
      </c>
      <c r="D4" s="4">
        <f>D3+(100/6)/100</f>
        <v>0.33333333333333337</v>
      </c>
    </row>
    <row r="5" spans="1:4" ht="17" x14ac:dyDescent="0.2">
      <c r="A5" s="11" t="s">
        <v>32</v>
      </c>
      <c r="B5" s="13">
        <v>0.94912064565048837</v>
      </c>
      <c r="C5" s="37">
        <f t="shared" si="0"/>
        <v>9.4912064565048839E-4</v>
      </c>
      <c r="D5" s="4">
        <f t="shared" ref="D5:D7" si="1">D4+(100/6)/100</f>
        <v>0.5</v>
      </c>
    </row>
    <row r="6" spans="1:4" ht="17" x14ac:dyDescent="0.2">
      <c r="A6" s="11" t="s">
        <v>31</v>
      </c>
      <c r="B6" s="13">
        <v>1.35</v>
      </c>
      <c r="C6" s="37">
        <f t="shared" si="0"/>
        <v>1.3500000000000001E-3</v>
      </c>
      <c r="D6" s="4">
        <f t="shared" si="1"/>
        <v>0.66666666666666674</v>
      </c>
    </row>
    <row r="7" spans="1:4" ht="17" x14ac:dyDescent="0.2">
      <c r="A7" s="11" t="s">
        <v>30</v>
      </c>
      <c r="B7" s="13">
        <v>2.09</v>
      </c>
      <c r="C7" s="37">
        <f t="shared" si="0"/>
        <v>2.0899999999999998E-3</v>
      </c>
      <c r="D7" s="4">
        <f t="shared" si="1"/>
        <v>0.83333333333333348</v>
      </c>
    </row>
    <row r="8" spans="1:4" x14ac:dyDescent="0.2">
      <c r="A8" s="11"/>
      <c r="B8" s="12"/>
      <c r="C8" s="38"/>
    </row>
    <row r="9" spans="1:4" x14ac:dyDescent="0.2">
      <c r="A9" s="11"/>
      <c r="B9" s="12"/>
    </row>
    <row r="14" spans="1:4" x14ac:dyDescent="0.2">
      <c r="A14" s="14" t="s">
        <v>9</v>
      </c>
      <c r="B14" s="15"/>
    </row>
    <row r="15" spans="1:4" x14ac:dyDescent="0.2">
      <c r="A15" s="1" t="s">
        <v>18</v>
      </c>
      <c r="B15" s="16">
        <v>1.4840421081830155</v>
      </c>
    </row>
    <row r="16" spans="1:4" ht="17" x14ac:dyDescent="0.2">
      <c r="A16" s="17" t="s">
        <v>19</v>
      </c>
      <c r="B16" s="18">
        <v>5.4395171216098257</v>
      </c>
    </row>
    <row r="17" spans="1:11" ht="17" x14ac:dyDescent="0.2">
      <c r="A17" s="19" t="s">
        <v>20</v>
      </c>
      <c r="B17" s="20">
        <v>0.86545660719278616</v>
      </c>
    </row>
    <row r="18" spans="1:11" x14ac:dyDescent="0.2">
      <c r="A18" s="10" t="s">
        <v>21</v>
      </c>
      <c r="B18" s="18">
        <v>-0.29616216358439273</v>
      </c>
    </row>
    <row r="19" spans="1:11" ht="17" x14ac:dyDescent="0.2">
      <c r="A19" s="17" t="s">
        <v>22</v>
      </c>
      <c r="B19" s="18">
        <v>1.9454754438488708</v>
      </c>
    </row>
    <row r="20" spans="1:11" ht="17" x14ac:dyDescent="0.2">
      <c r="A20" s="17" t="s">
        <v>23</v>
      </c>
      <c r="B20" s="18">
        <v>1.5069153081539279</v>
      </c>
    </row>
    <row r="21" spans="1:11" ht="17" x14ac:dyDescent="0.2">
      <c r="A21" s="17" t="s">
        <v>24</v>
      </c>
      <c r="B21" s="18">
        <v>0.17197967144164805</v>
      </c>
    </row>
    <row r="22" spans="1:11" ht="17" x14ac:dyDescent="0.2">
      <c r="A22" s="17" t="s">
        <v>25</v>
      </c>
      <c r="B22" s="18">
        <v>2.3533634348018233</v>
      </c>
    </row>
    <row r="23" spans="1:11" ht="17" x14ac:dyDescent="0.2">
      <c r="A23" s="17" t="s">
        <v>26</v>
      </c>
      <c r="B23" s="18">
        <v>5</v>
      </c>
    </row>
    <row r="24" spans="1:11" x14ac:dyDescent="0.2">
      <c r="A24" s="15" t="s">
        <v>35</v>
      </c>
      <c r="B24" s="21">
        <v>3</v>
      </c>
    </row>
    <row r="26" spans="1:11" x14ac:dyDescent="0.2">
      <c r="A26" s="10" t="s">
        <v>2</v>
      </c>
      <c r="B26" s="10" t="s">
        <v>10</v>
      </c>
      <c r="C26" s="10" t="s">
        <v>11</v>
      </c>
      <c r="D26" s="10" t="s">
        <v>12</v>
      </c>
      <c r="E26" s="10" t="s">
        <v>13</v>
      </c>
      <c r="F26" s="10" t="s">
        <v>14</v>
      </c>
      <c r="G26" s="10" t="s">
        <v>15</v>
      </c>
      <c r="H26" s="10" t="s">
        <v>16</v>
      </c>
      <c r="I26" s="10" t="s">
        <v>17</v>
      </c>
      <c r="K26" s="10" t="s">
        <v>36</v>
      </c>
    </row>
    <row r="27" spans="1:11" x14ac:dyDescent="0.2">
      <c r="A27" s="22">
        <v>0.05</v>
      </c>
      <c r="B27" s="10">
        <v>3.3551463730485276</v>
      </c>
      <c r="C27" s="10">
        <v>-1.4045226460004521</v>
      </c>
      <c r="D27" s="10">
        <v>0.15736439736831487</v>
      </c>
      <c r="E27" s="10">
        <v>-0.4709626298965488</v>
      </c>
      <c r="F27" s="10">
        <v>-2.3380826621043553</v>
      </c>
      <c r="G27" s="22">
        <v>3.9398288313049347E-2</v>
      </c>
      <c r="H27" s="10">
        <v>0.33809392720756631</v>
      </c>
      <c r="I27" s="10">
        <v>4.5911061899825299E-3</v>
      </c>
      <c r="K27">
        <f>G27/1000</f>
        <v>3.9398288313049349E-5</v>
      </c>
    </row>
    <row r="28" spans="1:11" x14ac:dyDescent="0.2">
      <c r="A28" s="10">
        <v>0.1</v>
      </c>
      <c r="B28" s="10">
        <v>3.7184484344553992</v>
      </c>
      <c r="C28" s="10">
        <v>-1.159716882468796</v>
      </c>
      <c r="D28" s="10">
        <v>0.13234909850368015</v>
      </c>
      <c r="E28" s="10">
        <v>-0.30356760386038717</v>
      </c>
      <c r="F28" s="10">
        <v>-2.0158661610772048</v>
      </c>
      <c r="G28" s="10">
        <v>6.9228212409358864E-2</v>
      </c>
      <c r="H28" s="10">
        <v>0.49708698933170015</v>
      </c>
      <c r="I28" s="10">
        <v>9.6412609789657943E-3</v>
      </c>
      <c r="K28">
        <f t="shared" ref="K28:K35" si="2">G28/1000</f>
        <v>6.9228212409358869E-5</v>
      </c>
    </row>
    <row r="29" spans="1:11" x14ac:dyDescent="0.2">
      <c r="A29" s="10">
        <v>0.2</v>
      </c>
      <c r="B29" s="10">
        <v>4.1583787664270853</v>
      </c>
      <c r="C29" s="10">
        <v>-0.86327628314489002</v>
      </c>
      <c r="D29" s="10">
        <v>0.11037188521165071</v>
      </c>
      <c r="E29" s="10">
        <v>-8.143566045249806E-2</v>
      </c>
      <c r="F29" s="10">
        <v>-1.6451169058372819</v>
      </c>
      <c r="G29" s="10">
        <v>0.13700099358915452</v>
      </c>
      <c r="H29" s="10">
        <v>0.82901872404755961</v>
      </c>
      <c r="I29" s="10">
        <v>2.2640347799115324E-2</v>
      </c>
      <c r="K29">
        <f t="shared" si="2"/>
        <v>1.3700099358915452E-4</v>
      </c>
    </row>
    <row r="30" spans="1:11" x14ac:dyDescent="0.2">
      <c r="A30" s="10">
        <v>0.4</v>
      </c>
      <c r="B30" s="10">
        <v>4.7466528968641999</v>
      </c>
      <c r="C30" s="10">
        <v>-0.4668763917985676</v>
      </c>
      <c r="D30" s="10">
        <v>9.5215882076309447E-2</v>
      </c>
      <c r="E30" s="10">
        <v>0.25930263037736606</v>
      </c>
      <c r="F30" s="10">
        <v>-1.1930554139745013</v>
      </c>
      <c r="G30" s="10">
        <v>0.34129003522413121</v>
      </c>
      <c r="H30" s="10">
        <v>1.8167812134256005</v>
      </c>
      <c r="I30" s="10">
        <v>6.4112776641753105E-2</v>
      </c>
      <c r="K30">
        <f t="shared" si="2"/>
        <v>3.4129003522413118E-4</v>
      </c>
    </row>
    <row r="31" spans="1:11" x14ac:dyDescent="0.2">
      <c r="A31" s="10">
        <v>0.5</v>
      </c>
      <c r="B31" s="10">
        <v>5</v>
      </c>
      <c r="C31" s="10">
        <v>-0.29616216358439301</v>
      </c>
      <c r="D31" s="10">
        <v>9.3705679312929349E-2</v>
      </c>
      <c r="E31" s="10">
        <v>0.42423494003351186</v>
      </c>
      <c r="F31" s="10">
        <v>-1.0165592672022978</v>
      </c>
      <c r="G31" s="10">
        <v>0.50563582463248913</v>
      </c>
      <c r="H31" s="10">
        <v>2.6560420109062823</v>
      </c>
      <c r="I31" s="10">
        <v>9.6258864167792155E-2</v>
      </c>
      <c r="K31">
        <f t="shared" si="2"/>
        <v>5.0563582463248908E-4</v>
      </c>
    </row>
    <row r="32" spans="1:11" x14ac:dyDescent="0.2">
      <c r="A32" s="10">
        <v>0.7</v>
      </c>
      <c r="B32" s="10">
        <v>5.5244005127080404</v>
      </c>
      <c r="C32" s="10">
        <v>5.7197427640474155E-2</v>
      </c>
      <c r="D32" s="10">
        <v>0.10017605638020005</v>
      </c>
      <c r="E32" s="10">
        <v>0.80205110595728601</v>
      </c>
      <c r="F32" s="10">
        <v>-0.68765625067633762</v>
      </c>
      <c r="G32" s="10">
        <v>1.1407682560442347</v>
      </c>
      <c r="H32" s="10">
        <v>6.3394430678102145</v>
      </c>
      <c r="I32" s="10">
        <v>0.20527863411315739</v>
      </c>
      <c r="K32">
        <f t="shared" si="2"/>
        <v>1.1407682560442348E-3</v>
      </c>
    </row>
    <row r="33" spans="1:11" x14ac:dyDescent="0.2">
      <c r="A33" s="10">
        <v>0.8</v>
      </c>
      <c r="B33" s="10">
        <v>5.8416212335729147</v>
      </c>
      <c r="C33" s="10">
        <v>0.27095195597610405</v>
      </c>
      <c r="D33" s="10">
        <v>0.11037188521165069</v>
      </c>
      <c r="E33" s="10">
        <v>1.052792578668496</v>
      </c>
      <c r="F33" s="10">
        <v>-0.51088866671628774</v>
      </c>
      <c r="G33" s="10">
        <v>1.8661732331554193</v>
      </c>
      <c r="H33" s="10">
        <v>11.292564470311172</v>
      </c>
      <c r="I33" s="10">
        <v>0.30839784402397907</v>
      </c>
      <c r="K33">
        <f t="shared" si="2"/>
        <v>1.8661732331554193E-3</v>
      </c>
    </row>
    <row r="34" spans="1:11" x14ac:dyDescent="0.2">
      <c r="A34" s="10">
        <v>0.9</v>
      </c>
      <c r="B34" s="10">
        <v>6.2815515655446008</v>
      </c>
      <c r="C34" s="10">
        <v>0.56739255530001009</v>
      </c>
      <c r="D34" s="10">
        <v>0.1323490985036801</v>
      </c>
      <c r="E34" s="10">
        <v>1.4235418339084189</v>
      </c>
      <c r="F34" s="10">
        <v>-0.28875672330839863</v>
      </c>
      <c r="G34" s="10">
        <v>3.6931126523962372</v>
      </c>
      <c r="H34" s="10">
        <v>26.518065189767579</v>
      </c>
      <c r="I34" s="10">
        <v>0.5143316816549659</v>
      </c>
      <c r="K34">
        <f t="shared" si="2"/>
        <v>3.693112652396237E-3</v>
      </c>
    </row>
    <row r="35" spans="1:11" x14ac:dyDescent="0.2">
      <c r="A35" s="10">
        <v>0.95</v>
      </c>
      <c r="B35" s="10">
        <v>6.6448536269514715</v>
      </c>
      <c r="C35" s="10">
        <v>0.81219831883166549</v>
      </c>
      <c r="D35" s="10">
        <v>0.15736439736831473</v>
      </c>
      <c r="E35" s="10">
        <v>1.7457583349355683</v>
      </c>
      <c r="F35" s="10">
        <v>-0.12136169727223733</v>
      </c>
      <c r="G35" s="10">
        <v>6.4893069749706802</v>
      </c>
      <c r="H35" s="10">
        <v>55.687578673223769</v>
      </c>
      <c r="I35" s="10">
        <v>0.75620283766533014</v>
      </c>
      <c r="K35">
        <f t="shared" si="2"/>
        <v>6.48930697497068E-3</v>
      </c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D018F-02C4-5A4C-82F8-519DFC5650A2}">
  <dimension ref="A1:K19"/>
  <sheetViews>
    <sheetView workbookViewId="0">
      <selection activeCell="G17" sqref="G17"/>
    </sheetView>
  </sheetViews>
  <sheetFormatPr baseColWidth="10" defaultColWidth="10.83203125" defaultRowHeight="16" x14ac:dyDescent="0.2"/>
  <cols>
    <col min="1" max="1" width="13" customWidth="1"/>
    <col min="2" max="2" width="29.6640625" customWidth="1"/>
    <col min="3" max="3" width="13.1640625" customWidth="1"/>
    <col min="4" max="4" width="13.83203125" customWidth="1"/>
    <col min="5" max="6" width="20" style="35" customWidth="1"/>
    <col min="7" max="7" width="27.83203125" style="35" bestFit="1" customWidth="1"/>
    <col min="8" max="8" width="36" customWidth="1"/>
    <col min="9" max="9" width="17.5" customWidth="1"/>
    <col min="10" max="10" width="18.83203125" bestFit="1" customWidth="1"/>
  </cols>
  <sheetData>
    <row r="1" spans="1:11" x14ac:dyDescent="0.2">
      <c r="A1" s="1" t="s">
        <v>37</v>
      </c>
      <c r="B1" s="1" t="s">
        <v>0</v>
      </c>
      <c r="C1" s="1" t="s">
        <v>38</v>
      </c>
      <c r="D1" s="1" t="s">
        <v>39</v>
      </c>
      <c r="E1" s="23" t="s">
        <v>40</v>
      </c>
      <c r="F1" s="23" t="s">
        <v>76</v>
      </c>
      <c r="G1" s="23" t="s">
        <v>29</v>
      </c>
      <c r="H1" s="1" t="s">
        <v>41</v>
      </c>
      <c r="J1" s="24" t="s">
        <v>42</v>
      </c>
    </row>
    <row r="2" spans="1:11" ht="17" x14ac:dyDescent="0.2">
      <c r="A2" s="1" t="s">
        <v>43</v>
      </c>
      <c r="B2" s="11" t="s">
        <v>30</v>
      </c>
      <c r="C2" s="25">
        <v>20.9</v>
      </c>
      <c r="D2" s="25"/>
      <c r="E2" s="26">
        <f t="shared" ref="E2:E7" si="0">C2</f>
        <v>20.9</v>
      </c>
      <c r="F2" s="26">
        <f>C2/10</f>
        <v>2.09</v>
      </c>
      <c r="G2" s="27">
        <f>F2</f>
        <v>2.09</v>
      </c>
      <c r="H2" s="17" t="s">
        <v>44</v>
      </c>
      <c r="J2" s="1" t="s">
        <v>45</v>
      </c>
    </row>
    <row r="3" spans="1:11" ht="17" x14ac:dyDescent="0.2">
      <c r="A3" s="28"/>
      <c r="B3" s="11" t="s">
        <v>31</v>
      </c>
      <c r="C3" s="17">
        <v>13.5</v>
      </c>
      <c r="D3" s="17"/>
      <c r="E3" s="29">
        <f t="shared" si="0"/>
        <v>13.5</v>
      </c>
      <c r="F3" s="29">
        <f>E3/10</f>
        <v>1.35</v>
      </c>
      <c r="G3" s="27">
        <f>F3</f>
        <v>1.35</v>
      </c>
      <c r="H3" s="17" t="s">
        <v>44</v>
      </c>
      <c r="J3" s="22" t="s">
        <v>46</v>
      </c>
    </row>
    <row r="4" spans="1:11" ht="17" x14ac:dyDescent="0.2">
      <c r="A4" s="28"/>
      <c r="B4" s="11" t="s">
        <v>47</v>
      </c>
      <c r="C4" s="17">
        <v>7.57</v>
      </c>
      <c r="D4" s="17"/>
      <c r="E4" s="29">
        <f t="shared" si="0"/>
        <v>7.57</v>
      </c>
      <c r="F4" s="29">
        <f>E4/10</f>
        <v>0.75700000000000001</v>
      </c>
      <c r="G4" s="27"/>
      <c r="H4" s="17" t="s">
        <v>44</v>
      </c>
    </row>
    <row r="5" spans="1:11" ht="17" x14ac:dyDescent="0.2">
      <c r="A5" s="28"/>
      <c r="B5" s="11" t="s">
        <v>32</v>
      </c>
      <c r="C5" s="17">
        <v>11.9</v>
      </c>
      <c r="D5" s="17"/>
      <c r="E5" s="29">
        <f t="shared" si="0"/>
        <v>11.9</v>
      </c>
      <c r="F5" s="29">
        <f>E5/10</f>
        <v>1.19</v>
      </c>
      <c r="G5" s="27">
        <f>GEOMEAN(F4:F5)</f>
        <v>0.94912064565048837</v>
      </c>
      <c r="H5" s="17" t="s">
        <v>48</v>
      </c>
      <c r="K5" s="1" t="s">
        <v>49</v>
      </c>
    </row>
    <row r="6" spans="1:11" ht="17" x14ac:dyDescent="0.2">
      <c r="A6" s="28"/>
      <c r="B6" s="11" t="s">
        <v>50</v>
      </c>
      <c r="C6" s="30">
        <v>10</v>
      </c>
      <c r="D6" s="30"/>
      <c r="E6" s="29">
        <f t="shared" si="0"/>
        <v>10</v>
      </c>
      <c r="F6" s="29">
        <f t="shared" ref="F6:F9" si="1">E6/10</f>
        <v>1</v>
      </c>
      <c r="G6" s="27">
        <f>F6</f>
        <v>1</v>
      </c>
      <c r="H6" s="17" t="s">
        <v>51</v>
      </c>
      <c r="I6" s="30" t="s">
        <v>52</v>
      </c>
      <c r="J6" s="1" t="s">
        <v>53</v>
      </c>
      <c r="K6" s="10">
        <v>0.15</v>
      </c>
    </row>
    <row r="7" spans="1:11" ht="17" x14ac:dyDescent="0.2">
      <c r="A7" s="31"/>
      <c r="B7" s="11" t="s">
        <v>54</v>
      </c>
      <c r="C7" s="30">
        <v>5</v>
      </c>
      <c r="E7" s="32">
        <f t="shared" si="0"/>
        <v>5</v>
      </c>
      <c r="F7" s="29">
        <f t="shared" si="1"/>
        <v>0.5</v>
      </c>
      <c r="G7" s="27"/>
      <c r="H7" s="33" t="s">
        <v>55</v>
      </c>
      <c r="J7" s="1" t="s">
        <v>56</v>
      </c>
      <c r="K7" s="10">
        <v>0.04</v>
      </c>
    </row>
    <row r="8" spans="1:11" ht="17" x14ac:dyDescent="0.2">
      <c r="A8" s="28"/>
      <c r="B8" s="11" t="s">
        <v>57</v>
      </c>
      <c r="C8" s="17"/>
      <c r="D8" s="30">
        <v>2.5</v>
      </c>
      <c r="E8" s="32">
        <f>D8*$K$6</f>
        <v>0.375</v>
      </c>
      <c r="F8" s="29">
        <f t="shared" si="1"/>
        <v>3.7499999999999999E-2</v>
      </c>
      <c r="G8" s="27"/>
      <c r="H8" s="17" t="s">
        <v>58</v>
      </c>
      <c r="J8" s="1" t="s">
        <v>59</v>
      </c>
      <c r="K8" s="10">
        <v>3.87</v>
      </c>
    </row>
    <row r="9" spans="1:11" ht="17" x14ac:dyDescent="0.2">
      <c r="A9" s="28"/>
      <c r="B9" s="11" t="s">
        <v>57</v>
      </c>
      <c r="C9" s="34">
        <v>1</v>
      </c>
      <c r="E9" s="32">
        <f>C9</f>
        <v>1</v>
      </c>
      <c r="F9" s="29">
        <f t="shared" si="1"/>
        <v>0.1</v>
      </c>
      <c r="G9" s="27">
        <f>GEOMEAN(F7:F9)</f>
        <v>0.1233106037165235</v>
      </c>
      <c r="H9" s="10" t="s">
        <v>60</v>
      </c>
      <c r="J9" s="1" t="s">
        <v>61</v>
      </c>
      <c r="K9" s="10">
        <v>0.46</v>
      </c>
    </row>
    <row r="10" spans="1:11" x14ac:dyDescent="0.2">
      <c r="A10" s="28"/>
      <c r="B10" s="11"/>
      <c r="C10" s="30"/>
      <c r="D10" s="34"/>
      <c r="E10" s="32"/>
      <c r="F10" s="32"/>
      <c r="G10" s="27"/>
      <c r="H10" s="33"/>
      <c r="J10" s="1" t="s">
        <v>62</v>
      </c>
      <c r="K10" s="10">
        <v>0.46</v>
      </c>
    </row>
    <row r="11" spans="1:11" ht="17" x14ac:dyDescent="0.2">
      <c r="A11" s="28" t="s">
        <v>63</v>
      </c>
      <c r="B11" s="11" t="s">
        <v>34</v>
      </c>
      <c r="C11" s="34">
        <v>0.9</v>
      </c>
      <c r="E11" s="32">
        <f t="shared" ref="E11:E15" si="2">C11</f>
        <v>0.9</v>
      </c>
      <c r="F11" s="32">
        <f>E11/10</f>
        <v>0.09</v>
      </c>
      <c r="G11" s="27"/>
      <c r="H11" s="10" t="s">
        <v>64</v>
      </c>
    </row>
    <row r="12" spans="1:11" ht="17" x14ac:dyDescent="0.2">
      <c r="A12" s="28"/>
      <c r="B12" s="11" t="s">
        <v>34</v>
      </c>
      <c r="C12" s="30">
        <v>30</v>
      </c>
      <c r="D12" s="17"/>
      <c r="E12" s="32">
        <f t="shared" si="2"/>
        <v>30</v>
      </c>
      <c r="F12" s="32">
        <f t="shared" ref="F12:F17" si="3">E12/10</f>
        <v>3</v>
      </c>
      <c r="G12" s="27"/>
      <c r="H12" s="17" t="s">
        <v>65</v>
      </c>
    </row>
    <row r="13" spans="1:11" ht="17" x14ac:dyDescent="0.2">
      <c r="A13" s="28"/>
      <c r="B13" s="11" t="s">
        <v>66</v>
      </c>
      <c r="C13" s="17">
        <v>1.1000000000000001</v>
      </c>
      <c r="D13" s="17"/>
      <c r="E13" s="29">
        <f t="shared" si="2"/>
        <v>1.1000000000000001</v>
      </c>
      <c r="F13" s="32">
        <f t="shared" si="3"/>
        <v>0.11000000000000001</v>
      </c>
      <c r="G13" s="27"/>
      <c r="H13" s="17" t="s">
        <v>67</v>
      </c>
    </row>
    <row r="14" spans="1:11" ht="17" x14ac:dyDescent="0.2">
      <c r="A14" s="28"/>
      <c r="B14" s="11" t="s">
        <v>34</v>
      </c>
      <c r="C14" s="17">
        <v>0.7</v>
      </c>
      <c r="D14" s="17"/>
      <c r="E14" s="29">
        <f t="shared" si="2"/>
        <v>0.7</v>
      </c>
      <c r="F14" s="32">
        <f t="shared" si="3"/>
        <v>6.9999999999999993E-2</v>
      </c>
      <c r="G14" s="27"/>
      <c r="H14" s="17" t="s">
        <v>68</v>
      </c>
    </row>
    <row r="15" spans="1:11" ht="17" x14ac:dyDescent="0.2">
      <c r="A15" s="31"/>
      <c r="B15" s="11" t="s">
        <v>66</v>
      </c>
      <c r="C15" s="17">
        <v>0.1</v>
      </c>
      <c r="D15" s="17"/>
      <c r="E15" s="29">
        <f t="shared" si="2"/>
        <v>0.1</v>
      </c>
      <c r="F15" s="32">
        <f t="shared" si="3"/>
        <v>0.01</v>
      </c>
      <c r="G15" s="27"/>
      <c r="H15" s="17" t="s">
        <v>69</v>
      </c>
    </row>
    <row r="16" spans="1:11" ht="17" x14ac:dyDescent="0.2">
      <c r="A16" s="28"/>
      <c r="B16" s="11" t="s">
        <v>34</v>
      </c>
      <c r="C16" s="17">
        <v>0.42</v>
      </c>
      <c r="D16" s="17"/>
      <c r="E16" s="29">
        <f>C16</f>
        <v>0.42</v>
      </c>
      <c r="F16" s="32">
        <f t="shared" si="3"/>
        <v>4.1999999999999996E-2</v>
      </c>
      <c r="H16" s="17" t="s">
        <v>70</v>
      </c>
    </row>
    <row r="17" spans="1:9" ht="17" x14ac:dyDescent="0.2">
      <c r="A17" s="28"/>
      <c r="B17" s="11" t="s">
        <v>34</v>
      </c>
      <c r="C17" s="17">
        <v>1.1499999999999999</v>
      </c>
      <c r="D17" s="17"/>
      <c r="E17" s="29">
        <f>C17</f>
        <v>1.1499999999999999</v>
      </c>
      <c r="F17" s="32">
        <f t="shared" si="3"/>
        <v>0.11499999999999999</v>
      </c>
      <c r="G17" s="27">
        <f>GEOMEAN(F11:F17)</f>
        <v>0.10005928018585146</v>
      </c>
      <c r="H17" s="17" t="s">
        <v>71</v>
      </c>
    </row>
    <row r="18" spans="1:9" x14ac:dyDescent="0.2">
      <c r="A18" s="28"/>
      <c r="B18" s="11"/>
      <c r="C18" s="17"/>
      <c r="D18" s="17"/>
      <c r="E18" s="29"/>
      <c r="F18" s="29"/>
      <c r="G18" s="27"/>
      <c r="H18" s="17"/>
    </row>
    <row r="19" spans="1:9" ht="34" x14ac:dyDescent="0.2">
      <c r="A19" s="28" t="s">
        <v>72</v>
      </c>
      <c r="B19" s="11" t="s">
        <v>73</v>
      </c>
      <c r="C19" s="17"/>
      <c r="D19" s="30">
        <v>1</v>
      </c>
      <c r="E19" s="32">
        <f>D19*$K$6</f>
        <v>0.15</v>
      </c>
      <c r="F19" s="32"/>
      <c r="G19" s="27">
        <f>E19</f>
        <v>0.15</v>
      </c>
      <c r="H19" s="17" t="s">
        <v>74</v>
      </c>
      <c r="I19" s="30" t="s">
        <v>75</v>
      </c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Marine Data_6s_20220306</vt:lpstr>
      <vt:lpstr>Freshwater Data_20220306</vt:lpstr>
      <vt:lpstr>Freshwater_Raw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2021-05-08T13:21:36Z</dcterms:created>
  <dcterms:modified xsi:type="dcterms:W3CDTF">2022-06-26T03:12:08Z</dcterms:modified>
</cp:coreProperties>
</file>