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katieyeung/Google Drive/Retinoic Acids/Thesis/Data management plan/"/>
    </mc:Choice>
  </mc:AlternateContent>
  <xr:revisionPtr revIDLastSave="0" documentId="13_ncr:1_{43A99339-5901-BA41-8FC3-CA48DE7D1603}" xr6:coauthVersionLast="47" xr6:coauthVersionMax="47" xr10:uidLastSave="{00000000-0000-0000-0000-000000000000}"/>
  <bookViews>
    <workbookView xWindow="0" yWindow="500" windowWidth="28800" windowHeight="15980" tabRatio="500" xr2:uid="{00000000-000D-0000-FFFF-FFFF00000000}"/>
  </bookViews>
  <sheets>
    <sheet name="Total_20210725" sheetId="5" r:id="rId1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29" i="5" l="1"/>
  <c r="T2" i="5"/>
  <c r="T3" i="5"/>
  <c r="U29" i="5"/>
  <c r="V29" i="5"/>
  <c r="T27" i="5"/>
  <c r="T25" i="5"/>
  <c r="T24" i="5"/>
  <c r="T22" i="5"/>
  <c r="T21" i="5"/>
  <c r="U21" i="5"/>
  <c r="O21" i="5"/>
  <c r="O20" i="5"/>
  <c r="O19" i="5"/>
  <c r="O22" i="5"/>
  <c r="O9" i="5"/>
  <c r="O57" i="5"/>
  <c r="O58" i="5"/>
  <c r="O59" i="5"/>
  <c r="O60" i="5"/>
  <c r="O61" i="5"/>
  <c r="O62" i="5"/>
  <c r="P62" i="5"/>
  <c r="Q62" i="5"/>
  <c r="O51" i="5"/>
  <c r="O52" i="5"/>
  <c r="O53" i="5"/>
  <c r="O54" i="5"/>
  <c r="O55" i="5"/>
  <c r="O56" i="5"/>
  <c r="P56" i="5"/>
  <c r="Q56" i="5"/>
  <c r="O45" i="5"/>
  <c r="O46" i="5"/>
  <c r="O47" i="5"/>
  <c r="O48" i="5"/>
  <c r="O49" i="5"/>
  <c r="O50" i="5"/>
  <c r="P50" i="5"/>
  <c r="Q50" i="5"/>
  <c r="O39" i="5"/>
  <c r="O40" i="5"/>
  <c r="O41" i="5"/>
  <c r="O42" i="5"/>
  <c r="O43" i="5"/>
  <c r="O44" i="5"/>
  <c r="P44" i="5"/>
  <c r="Q44" i="5"/>
  <c r="O33" i="5"/>
  <c r="O34" i="5"/>
  <c r="O35" i="5"/>
  <c r="O36" i="5"/>
  <c r="O37" i="5"/>
  <c r="O38" i="5"/>
  <c r="P38" i="5"/>
  <c r="Q38" i="5"/>
  <c r="O27" i="5"/>
  <c r="O28" i="5"/>
  <c r="O29" i="5"/>
  <c r="O30" i="5"/>
  <c r="O31" i="5"/>
  <c r="O32" i="5"/>
  <c r="P32" i="5"/>
  <c r="Q32" i="5"/>
  <c r="U27" i="5"/>
  <c r="V27" i="5"/>
  <c r="O23" i="5"/>
  <c r="O24" i="5"/>
  <c r="O25" i="5"/>
  <c r="O26" i="5"/>
  <c r="P26" i="5"/>
  <c r="Q26" i="5"/>
  <c r="U25" i="5"/>
  <c r="V25" i="5"/>
  <c r="U24" i="5"/>
  <c r="V24" i="5"/>
  <c r="U22" i="5"/>
  <c r="V22" i="5"/>
  <c r="V21" i="5"/>
  <c r="O15" i="5"/>
  <c r="O16" i="5"/>
  <c r="O17" i="5"/>
  <c r="O18" i="5"/>
  <c r="P20" i="5"/>
  <c r="Q20" i="5"/>
  <c r="O10" i="5"/>
  <c r="O11" i="5"/>
  <c r="O12" i="5"/>
  <c r="O13" i="5"/>
  <c r="O14" i="5"/>
  <c r="P14" i="5"/>
  <c r="Q14" i="5"/>
  <c r="O3" i="5"/>
  <c r="O4" i="5"/>
  <c r="O5" i="5"/>
  <c r="O6" i="5"/>
  <c r="O7" i="5"/>
  <c r="O8" i="5"/>
  <c r="P8" i="5"/>
  <c r="Q8" i="5"/>
</calcChain>
</file>

<file path=xl/sharedStrings.xml><?xml version="1.0" encoding="utf-8"?>
<sst xmlns="http://schemas.openxmlformats.org/spreadsheetml/2006/main" count="33" uniqueCount="27">
  <si>
    <t>Zone</t>
  </si>
  <si>
    <t>Sites' Replicate</t>
  </si>
  <si>
    <t>Sites</t>
  </si>
  <si>
    <t>Season (1 = Dry; 2 = Wet)</t>
  </si>
  <si>
    <t>Total RA (ng/L)</t>
  </si>
  <si>
    <t>Wet Season</t>
  </si>
  <si>
    <t>df</t>
  </si>
  <si>
    <t>Asymp. Sig.</t>
  </si>
  <si>
    <t>Test Statisticsa,b</t>
  </si>
  <si>
    <t>Total_RA</t>
  </si>
  <si>
    <t>Kruskal-Wallis H</t>
  </si>
  <si>
    <t>a Kruskal Wallis Test</t>
  </si>
  <si>
    <t>b Grouping Variable: Zone</t>
  </si>
  <si>
    <t>Rank</t>
  </si>
  <si>
    <t>Sum of Rank</t>
  </si>
  <si>
    <t>Mean Ranks</t>
  </si>
  <si>
    <t>T</t>
  </si>
  <si>
    <t>SE</t>
  </si>
  <si>
    <t>Difference</t>
  </si>
  <si>
    <t>Q (Difference/SE)</t>
  </si>
  <si>
    <t>Q 0.05,10</t>
  </si>
  <si>
    <t>5 vs 6</t>
  </si>
  <si>
    <t>5 vs 3</t>
  </si>
  <si>
    <t>9 vs 3</t>
  </si>
  <si>
    <t>9 vs 6</t>
  </si>
  <si>
    <t>10 vs 3</t>
  </si>
  <si>
    <t>2 vs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</si>
</sst>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rgb="FF000000"/>
      <name val="Calibri"/>
      <family val="2"/>
      <scheme val="minor"/>
    </font>
    <font>
      <sz val="12"/>
      <color theme="4"/>
      <name val="Arial"/>
      <family val="2"/>
    </font>
    <font>
      <sz val="12"/>
      <color theme="5"/>
      <name val="Arial"/>
      <family val="2"/>
    </font>
    <font>
      <sz val="12"/>
      <color theme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2EFDA"/>
        <bgColor rgb="FF000000"/>
      </patternFill>
    </fill>
  </fills>
  <borders count="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1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164" fontId="2" fillId="2" borderId="2" xfId="0" applyNumberFormat="1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2" fillId="3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 applyAlignment="1">
      <alignment horizontal="left"/>
    </xf>
    <xf numFmtId="0" fontId="4" fillId="4" borderId="0" xfId="0" applyFont="1" applyFill="1" applyAlignment="1">
      <alignment horizontal="left"/>
    </xf>
    <xf numFmtId="164" fontId="4" fillId="4" borderId="0" xfId="0" applyNumberFormat="1" applyFont="1" applyFill="1" applyAlignment="1">
      <alignment horizontal="left" vertical="top"/>
    </xf>
    <xf numFmtId="164" fontId="6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3" borderId="0" xfId="0" applyFont="1" applyFill="1" applyAlignment="1">
      <alignment horizontal="left"/>
    </xf>
    <xf numFmtId="164" fontId="4" fillId="3" borderId="0" xfId="0" applyNumberFormat="1" applyFont="1" applyFill="1" applyAlignment="1">
      <alignment horizontal="left"/>
    </xf>
    <xf numFmtId="164" fontId="7" fillId="0" borderId="0" xfId="0" applyNumberFormat="1" applyFont="1" applyAlignment="1">
      <alignment horizontal="left"/>
    </xf>
    <xf numFmtId="164" fontId="8" fillId="0" borderId="0" xfId="0" applyNumberFormat="1" applyFont="1" applyAlignment="1">
      <alignment horizontal="left"/>
    </xf>
    <xf numFmtId="0" fontId="4" fillId="0" borderId="0" xfId="0" applyFont="1" applyFill="1" applyAlignment="1">
      <alignment horizontal="left"/>
    </xf>
    <xf numFmtId="164" fontId="4" fillId="0" borderId="0" xfId="0" applyNumberFormat="1" applyFont="1" applyFill="1" applyAlignment="1">
      <alignment horizontal="left"/>
    </xf>
    <xf numFmtId="164" fontId="2" fillId="3" borderId="0" xfId="0" applyNumberFormat="1" applyFont="1" applyFill="1" applyAlignment="1">
      <alignment horizontal="left"/>
    </xf>
    <xf numFmtId="164" fontId="2" fillId="0" borderId="0" xfId="0" applyNumberFormat="1" applyFont="1" applyFill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57AC3-8A05-A04E-9CB0-7F2144869792}">
  <dimension ref="A1:W66"/>
  <sheetViews>
    <sheetView tabSelected="1" zoomScale="140" workbookViewId="0">
      <selection activeCell="Y4" sqref="Y4:AC28"/>
    </sheetView>
  </sheetViews>
  <sheetFormatPr baseColWidth="10" defaultRowHeight="16" x14ac:dyDescent="0.2"/>
  <cols>
    <col min="8" max="8" width="25.5" bestFit="1" customWidth="1"/>
    <col min="13" max="13" width="11" bestFit="1" customWidth="1"/>
    <col min="14" max="14" width="15.5" bestFit="1" customWidth="1"/>
    <col min="15" max="15" width="11" bestFit="1" customWidth="1"/>
    <col min="16" max="16" width="12.83203125" bestFit="1" customWidth="1"/>
    <col min="17" max="17" width="11" bestFit="1" customWidth="1"/>
    <col min="19" max="20" width="11" bestFit="1" customWidth="1"/>
    <col min="21" max="21" width="7.5" bestFit="1" customWidth="1"/>
    <col min="22" max="22" width="17.83203125" bestFit="1" customWidth="1"/>
    <col min="23" max="23" width="11" bestFit="1" customWidth="1"/>
  </cols>
  <sheetData>
    <row r="1" spans="1:23" x14ac:dyDescent="0.2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H1" s="1" t="s">
        <v>5</v>
      </c>
      <c r="I1" s="6"/>
      <c r="J1" s="6"/>
      <c r="M1" s="4" t="s">
        <v>5</v>
      </c>
    </row>
    <row r="2" spans="1:23" x14ac:dyDescent="0.2">
      <c r="A2" s="4">
        <v>1</v>
      </c>
      <c r="B2" s="4">
        <v>1</v>
      </c>
      <c r="C2" s="4">
        <v>3</v>
      </c>
      <c r="D2" s="4">
        <v>2</v>
      </c>
      <c r="E2" s="5">
        <v>0.20800000000000002</v>
      </c>
      <c r="H2" s="1" t="s">
        <v>8</v>
      </c>
      <c r="I2" s="6"/>
      <c r="J2" s="6"/>
      <c r="M2" s="8" t="s">
        <v>0</v>
      </c>
      <c r="N2" s="8" t="s">
        <v>4</v>
      </c>
      <c r="O2" s="9" t="s">
        <v>13</v>
      </c>
      <c r="P2" s="10" t="s">
        <v>14</v>
      </c>
      <c r="Q2" s="10" t="s">
        <v>15</v>
      </c>
      <c r="R2" s="11"/>
      <c r="S2" s="10" t="s">
        <v>16</v>
      </c>
      <c r="T2" s="10">
        <f>(8^3-8)+(11^3-11)+(5^3-5)</f>
        <v>1944</v>
      </c>
    </row>
    <row r="3" spans="1:23" x14ac:dyDescent="0.2">
      <c r="A3" s="4">
        <v>1</v>
      </c>
      <c r="B3" s="4">
        <v>1</v>
      </c>
      <c r="C3" s="4">
        <v>4</v>
      </c>
      <c r="D3" s="4">
        <v>2</v>
      </c>
      <c r="E3" s="5">
        <v>0.19600000000000001</v>
      </c>
      <c r="H3" s="6"/>
      <c r="I3" s="6" t="s">
        <v>9</v>
      </c>
      <c r="J3" s="6"/>
      <c r="M3" s="8">
        <v>1</v>
      </c>
      <c r="N3" s="12">
        <v>0.20800000000000002</v>
      </c>
      <c r="O3" s="10">
        <f>_xlfn.RANK.AVG(N3,$N$3:$N$62,1)</f>
        <v>42</v>
      </c>
      <c r="P3" s="10"/>
      <c r="Q3" s="10"/>
      <c r="R3" s="11"/>
      <c r="S3" s="13" t="s">
        <v>17</v>
      </c>
      <c r="T3" s="14">
        <f>SQRT(((60*61/12)-(T2/(12*59)))*(1/6+1/6))</f>
        <v>10.037500307814616</v>
      </c>
    </row>
    <row r="4" spans="1:23" x14ac:dyDescent="0.2">
      <c r="A4" s="4">
        <v>1</v>
      </c>
      <c r="B4" s="4">
        <v>2</v>
      </c>
      <c r="C4" s="4">
        <v>5</v>
      </c>
      <c r="D4" s="4">
        <v>2</v>
      </c>
      <c r="E4" s="5">
        <v>5.5000000000000007E-2</v>
      </c>
      <c r="H4" s="6" t="s">
        <v>10</v>
      </c>
      <c r="I4" s="6">
        <v>26.533999999999999</v>
      </c>
      <c r="J4" s="6"/>
      <c r="M4" s="8">
        <v>1</v>
      </c>
      <c r="N4" s="12">
        <v>0.19600000000000001</v>
      </c>
      <c r="O4" s="10">
        <f>_xlfn.RANK.AVG(N4,$N$3:$N$62,1)</f>
        <v>40</v>
      </c>
      <c r="P4" s="10"/>
      <c r="Q4" s="10"/>
      <c r="R4" s="11"/>
    </row>
    <row r="5" spans="1:23" x14ac:dyDescent="0.2">
      <c r="A5" s="4">
        <v>1</v>
      </c>
      <c r="B5" s="4">
        <v>2</v>
      </c>
      <c r="C5" s="4">
        <v>6</v>
      </c>
      <c r="D5" s="4">
        <v>2</v>
      </c>
      <c r="E5" s="5">
        <v>0</v>
      </c>
      <c r="H5" s="6" t="s">
        <v>6</v>
      </c>
      <c r="I5" s="6">
        <v>9</v>
      </c>
      <c r="J5" s="6"/>
      <c r="M5" s="8">
        <v>1</v>
      </c>
      <c r="N5" s="12">
        <v>5.5000000000000007E-2</v>
      </c>
      <c r="O5" s="10">
        <f t="shared" ref="O5:O62" si="0">_xlfn.RANK.AVG(N5,$N$3:$N$62,1)</f>
        <v>20</v>
      </c>
      <c r="P5" s="10"/>
      <c r="Q5" s="10"/>
      <c r="R5" s="11"/>
    </row>
    <row r="6" spans="1:23" x14ac:dyDescent="0.2">
      <c r="A6" s="4">
        <v>1</v>
      </c>
      <c r="B6" s="4">
        <v>3</v>
      </c>
      <c r="C6" s="4">
        <v>7</v>
      </c>
      <c r="D6" s="4">
        <v>2</v>
      </c>
      <c r="E6" s="5">
        <v>0.42799999999999999</v>
      </c>
      <c r="H6" s="7" t="s">
        <v>7</v>
      </c>
      <c r="I6" s="7">
        <v>2E-3</v>
      </c>
      <c r="J6" s="6"/>
      <c r="M6" s="8">
        <v>1</v>
      </c>
      <c r="N6" s="15">
        <v>0</v>
      </c>
      <c r="O6" s="10">
        <f t="shared" si="0"/>
        <v>4.5</v>
      </c>
      <c r="P6" s="10"/>
      <c r="Q6" s="10"/>
      <c r="R6" s="11"/>
      <c r="S6" s="8" t="s">
        <v>0</v>
      </c>
      <c r="T6" s="8" t="s">
        <v>15</v>
      </c>
      <c r="U6" s="11"/>
      <c r="V6" s="11"/>
      <c r="W6" s="11"/>
    </row>
    <row r="7" spans="1:23" x14ac:dyDescent="0.2">
      <c r="A7" s="4">
        <v>1</v>
      </c>
      <c r="B7" s="4">
        <v>3</v>
      </c>
      <c r="C7" s="4">
        <v>8</v>
      </c>
      <c r="D7" s="4">
        <v>2</v>
      </c>
      <c r="E7" s="5">
        <v>0.24299999999999999</v>
      </c>
      <c r="H7" s="6" t="s">
        <v>11</v>
      </c>
      <c r="I7" s="6"/>
      <c r="J7" s="6"/>
      <c r="M7" s="8">
        <v>1</v>
      </c>
      <c r="N7" s="12">
        <v>0.42799999999999999</v>
      </c>
      <c r="O7" s="10">
        <f t="shared" si="0"/>
        <v>55</v>
      </c>
      <c r="P7" s="10"/>
      <c r="Q7" s="10"/>
      <c r="R7" s="11"/>
      <c r="S7" s="10">
        <v>3</v>
      </c>
      <c r="T7" s="16">
        <v>4.5</v>
      </c>
      <c r="U7" s="11"/>
      <c r="V7" s="11"/>
      <c r="W7" s="11"/>
    </row>
    <row r="8" spans="1:23" x14ac:dyDescent="0.2">
      <c r="A8" s="4">
        <v>2</v>
      </c>
      <c r="B8" s="4">
        <v>4</v>
      </c>
      <c r="C8" s="4">
        <v>9</v>
      </c>
      <c r="D8" s="4">
        <v>2</v>
      </c>
      <c r="E8" s="5">
        <v>3.5000000000000003E-2</v>
      </c>
      <c r="H8" s="6" t="s">
        <v>12</v>
      </c>
      <c r="I8" s="6"/>
      <c r="J8" s="6"/>
      <c r="M8" s="8">
        <v>1</v>
      </c>
      <c r="N8" s="12">
        <v>0.24299999999999999</v>
      </c>
      <c r="O8" s="10">
        <f t="shared" si="0"/>
        <v>46</v>
      </c>
      <c r="P8" s="10">
        <f>SUM(O3:O8)</f>
        <v>207.5</v>
      </c>
      <c r="Q8" s="10">
        <f>P8/6</f>
        <v>34.583333333333336</v>
      </c>
      <c r="R8" s="11"/>
      <c r="S8" s="10">
        <v>6</v>
      </c>
      <c r="T8" s="16">
        <v>22.666666666666668</v>
      </c>
      <c r="U8" s="11"/>
      <c r="V8" s="11"/>
      <c r="W8" s="11"/>
    </row>
    <row r="9" spans="1:23" x14ac:dyDescent="0.2">
      <c r="A9" s="4">
        <v>2</v>
      </c>
      <c r="B9" s="4">
        <v>4</v>
      </c>
      <c r="C9" s="4">
        <v>10</v>
      </c>
      <c r="D9" s="4">
        <v>2</v>
      </c>
      <c r="E9" s="5">
        <v>0.13550000000000001</v>
      </c>
      <c r="M9" s="8">
        <v>2</v>
      </c>
      <c r="N9" s="19">
        <v>3.5000000000000003E-2</v>
      </c>
      <c r="O9" s="10">
        <f t="shared" si="0"/>
        <v>14</v>
      </c>
      <c r="P9" s="10"/>
      <c r="Q9" s="10"/>
      <c r="R9" s="11"/>
      <c r="S9" s="10">
        <v>4</v>
      </c>
      <c r="T9" s="16">
        <v>23.166666666666668</v>
      </c>
      <c r="U9" s="11"/>
      <c r="V9" s="11"/>
      <c r="W9" s="11"/>
    </row>
    <row r="10" spans="1:23" x14ac:dyDescent="0.2">
      <c r="A10" s="4">
        <v>2</v>
      </c>
      <c r="B10" s="4">
        <v>5</v>
      </c>
      <c r="C10" s="4">
        <v>11</v>
      </c>
      <c r="D10" s="4">
        <v>2</v>
      </c>
      <c r="E10" s="5">
        <v>0.26900000000000002</v>
      </c>
      <c r="M10" s="8">
        <v>2</v>
      </c>
      <c r="N10" s="12">
        <v>0.13550000000000001</v>
      </c>
      <c r="O10" s="10">
        <f t="shared" si="0"/>
        <v>34</v>
      </c>
      <c r="P10" s="10"/>
      <c r="Q10" s="10"/>
      <c r="R10" s="11"/>
      <c r="S10" s="10">
        <v>8</v>
      </c>
      <c r="T10" s="16">
        <v>24.416666666666668</v>
      </c>
      <c r="U10" s="11"/>
      <c r="V10" s="11"/>
      <c r="W10" s="11"/>
    </row>
    <row r="11" spans="1:23" x14ac:dyDescent="0.2">
      <c r="A11" s="4">
        <v>2</v>
      </c>
      <c r="B11" s="4">
        <v>5</v>
      </c>
      <c r="C11" s="4">
        <v>12</v>
      </c>
      <c r="D11" s="4">
        <v>2</v>
      </c>
      <c r="E11" s="5">
        <v>0.16600000000000001</v>
      </c>
      <c r="M11" s="8">
        <v>2</v>
      </c>
      <c r="N11" s="12">
        <v>0.26900000000000002</v>
      </c>
      <c r="O11" s="10">
        <f t="shared" si="0"/>
        <v>50</v>
      </c>
      <c r="P11" s="10"/>
      <c r="Q11" s="10"/>
      <c r="R11" s="11"/>
      <c r="S11" s="10">
        <v>7</v>
      </c>
      <c r="T11" s="16">
        <v>33.833333333333336</v>
      </c>
      <c r="U11" s="11"/>
      <c r="V11" s="11"/>
      <c r="W11" s="11"/>
    </row>
    <row r="12" spans="1:23" x14ac:dyDescent="0.2">
      <c r="A12" s="4">
        <v>2</v>
      </c>
      <c r="B12" s="4">
        <v>6</v>
      </c>
      <c r="C12" s="4">
        <v>13</v>
      </c>
      <c r="D12" s="4">
        <v>2</v>
      </c>
      <c r="E12" s="5">
        <v>9.5899999999999999E-2</v>
      </c>
      <c r="M12" s="8">
        <v>2</v>
      </c>
      <c r="N12" s="12">
        <v>0.16600000000000001</v>
      </c>
      <c r="O12" s="10">
        <f t="shared" si="0"/>
        <v>39</v>
      </c>
      <c r="P12" s="10"/>
      <c r="Q12" s="10"/>
      <c r="R12" s="11"/>
      <c r="S12" s="10">
        <v>1</v>
      </c>
      <c r="T12" s="16">
        <v>34.583333333333336</v>
      </c>
      <c r="U12" s="11"/>
      <c r="V12" s="11"/>
      <c r="W12" s="11"/>
    </row>
    <row r="13" spans="1:23" x14ac:dyDescent="0.2">
      <c r="A13" s="4">
        <v>2</v>
      </c>
      <c r="B13" s="4">
        <v>6</v>
      </c>
      <c r="C13" s="4">
        <v>14</v>
      </c>
      <c r="D13" s="4">
        <v>2</v>
      </c>
      <c r="E13" s="5">
        <v>0.38999999999999996</v>
      </c>
      <c r="M13" s="8">
        <v>2</v>
      </c>
      <c r="N13" s="12">
        <v>9.5899999999999999E-2</v>
      </c>
      <c r="O13" s="10">
        <f t="shared" si="0"/>
        <v>29</v>
      </c>
      <c r="P13" s="10"/>
      <c r="Q13" s="10"/>
      <c r="R13" s="11"/>
      <c r="S13" s="10">
        <v>2</v>
      </c>
      <c r="T13" s="16">
        <v>36.5</v>
      </c>
      <c r="U13" s="11"/>
      <c r="V13" s="11"/>
      <c r="W13" s="11"/>
    </row>
    <row r="14" spans="1:23" x14ac:dyDescent="0.2">
      <c r="A14" s="4">
        <v>3</v>
      </c>
      <c r="B14" s="4">
        <v>7</v>
      </c>
      <c r="C14" s="4">
        <v>15</v>
      </c>
      <c r="D14" s="4">
        <v>2</v>
      </c>
      <c r="E14" s="5">
        <v>0</v>
      </c>
      <c r="M14" s="8">
        <v>2</v>
      </c>
      <c r="N14" s="12">
        <v>0.38999999999999996</v>
      </c>
      <c r="O14" s="10">
        <f t="shared" si="0"/>
        <v>53</v>
      </c>
      <c r="P14" s="10">
        <f>SUM(O9:O14)</f>
        <v>219</v>
      </c>
      <c r="Q14" s="10">
        <f>P14/6</f>
        <v>36.5</v>
      </c>
      <c r="R14" s="11"/>
      <c r="S14" s="10">
        <v>10</v>
      </c>
      <c r="T14" s="16">
        <v>38.333333333333336</v>
      </c>
      <c r="U14" s="11"/>
      <c r="V14" s="11"/>
      <c r="W14" s="11"/>
    </row>
    <row r="15" spans="1:23" x14ac:dyDescent="0.2">
      <c r="A15" s="4">
        <v>3</v>
      </c>
      <c r="B15" s="4">
        <v>7</v>
      </c>
      <c r="C15" s="4">
        <v>16</v>
      </c>
      <c r="D15" s="4">
        <v>2</v>
      </c>
      <c r="E15" s="5">
        <v>0</v>
      </c>
      <c r="M15" s="8">
        <v>3</v>
      </c>
      <c r="N15" s="15">
        <v>0</v>
      </c>
      <c r="O15" s="10">
        <f t="shared" si="0"/>
        <v>4.5</v>
      </c>
      <c r="P15" s="10"/>
      <c r="Q15" s="10"/>
      <c r="R15" s="11"/>
      <c r="S15" s="10">
        <v>9</v>
      </c>
      <c r="T15" s="16">
        <v>38.833333333333336</v>
      </c>
      <c r="U15" s="11"/>
      <c r="V15" s="11"/>
      <c r="W15" s="11"/>
    </row>
    <row r="16" spans="1:23" x14ac:dyDescent="0.2">
      <c r="A16" s="4">
        <v>3</v>
      </c>
      <c r="B16" s="4">
        <v>8</v>
      </c>
      <c r="C16" s="4">
        <v>17</v>
      </c>
      <c r="D16" s="4">
        <v>2</v>
      </c>
      <c r="E16" s="5">
        <v>0</v>
      </c>
      <c r="M16" s="8">
        <v>3</v>
      </c>
      <c r="N16" s="15">
        <v>0</v>
      </c>
      <c r="O16" s="10">
        <f t="shared" si="0"/>
        <v>4.5</v>
      </c>
      <c r="P16" s="10"/>
      <c r="Q16" s="10"/>
      <c r="R16" s="11"/>
      <c r="S16" s="10">
        <v>5</v>
      </c>
      <c r="T16" s="16">
        <v>48.166666666666664</v>
      </c>
      <c r="U16" s="11"/>
      <c r="V16" s="11"/>
      <c r="W16" s="11"/>
    </row>
    <row r="17" spans="1:23" x14ac:dyDescent="0.2">
      <c r="A17" s="4">
        <v>3</v>
      </c>
      <c r="B17" s="4">
        <v>8</v>
      </c>
      <c r="C17" s="4">
        <v>18</v>
      </c>
      <c r="D17" s="4">
        <v>2</v>
      </c>
      <c r="E17" s="5">
        <v>0</v>
      </c>
      <c r="M17" s="8">
        <v>3</v>
      </c>
      <c r="N17" s="15">
        <v>0</v>
      </c>
      <c r="O17" s="10">
        <f t="shared" si="0"/>
        <v>4.5</v>
      </c>
      <c r="P17" s="10"/>
      <c r="Q17" s="10"/>
      <c r="R17" s="11"/>
      <c r="S17" s="10"/>
      <c r="T17" s="10"/>
      <c r="U17" s="11"/>
      <c r="V17" s="11"/>
      <c r="W17" s="11"/>
    </row>
    <row r="18" spans="1:23" x14ac:dyDescent="0.2">
      <c r="A18" s="4">
        <v>3</v>
      </c>
      <c r="B18" s="4">
        <v>9</v>
      </c>
      <c r="C18" s="4">
        <v>19</v>
      </c>
      <c r="D18" s="4">
        <v>2</v>
      </c>
      <c r="E18" s="5">
        <v>0</v>
      </c>
      <c r="M18" s="8">
        <v>3</v>
      </c>
      <c r="N18" s="15">
        <v>0</v>
      </c>
      <c r="O18" s="10">
        <f t="shared" si="0"/>
        <v>4.5</v>
      </c>
      <c r="P18" s="10"/>
      <c r="Q18" s="10"/>
      <c r="R18" s="11"/>
      <c r="S18" s="10"/>
      <c r="T18" s="10"/>
      <c r="U18" s="11"/>
      <c r="V18" s="11"/>
      <c r="W18" s="11"/>
    </row>
    <row r="19" spans="1:23" x14ac:dyDescent="0.2">
      <c r="A19" s="4">
        <v>3</v>
      </c>
      <c r="B19" s="4">
        <v>9</v>
      </c>
      <c r="C19" s="4">
        <v>20</v>
      </c>
      <c r="D19" s="4">
        <v>2</v>
      </c>
      <c r="E19" s="5">
        <v>0</v>
      </c>
      <c r="M19" s="8">
        <v>3</v>
      </c>
      <c r="N19" s="15">
        <v>0</v>
      </c>
      <c r="O19" s="10">
        <f>_xlfn.RANK.AVG(N19,$N$3:$N$62,1)</f>
        <v>4.5</v>
      </c>
      <c r="P19" s="10"/>
      <c r="Q19" s="10"/>
      <c r="R19" s="11"/>
      <c r="S19" s="10"/>
      <c r="T19" s="10"/>
      <c r="U19" s="11"/>
      <c r="V19" s="11"/>
      <c r="W19" s="11"/>
    </row>
    <row r="20" spans="1:23" x14ac:dyDescent="0.2">
      <c r="A20" s="4">
        <v>4</v>
      </c>
      <c r="B20" s="4">
        <v>10</v>
      </c>
      <c r="C20" s="4">
        <v>21</v>
      </c>
      <c r="D20" s="4">
        <v>2</v>
      </c>
      <c r="E20" s="5">
        <v>7.0000000000000007E-2</v>
      </c>
      <c r="M20" s="8">
        <v>3</v>
      </c>
      <c r="N20" s="15">
        <v>0</v>
      </c>
      <c r="O20" s="10">
        <f>_xlfn.RANK.AVG(N20,$N$3:$N$62,1)</f>
        <v>4.5</v>
      </c>
      <c r="P20" s="10">
        <f>SUM(O15:O20)</f>
        <v>27</v>
      </c>
      <c r="Q20" s="10">
        <f>P20/6</f>
        <v>4.5</v>
      </c>
      <c r="R20" s="11"/>
      <c r="S20" s="10"/>
      <c r="T20" s="8" t="s">
        <v>18</v>
      </c>
      <c r="U20" s="8" t="s">
        <v>17</v>
      </c>
      <c r="V20" s="8" t="s">
        <v>19</v>
      </c>
      <c r="W20" s="8" t="s">
        <v>20</v>
      </c>
    </row>
    <row r="21" spans="1:23" x14ac:dyDescent="0.2">
      <c r="A21" s="4">
        <v>4</v>
      </c>
      <c r="B21" s="4">
        <v>10</v>
      </c>
      <c r="C21" s="4">
        <v>22</v>
      </c>
      <c r="D21" s="4">
        <v>2</v>
      </c>
      <c r="E21" s="5">
        <v>3.5000000000000003E-2</v>
      </c>
      <c r="M21" s="8">
        <v>4</v>
      </c>
      <c r="N21" s="20">
        <v>7.0000000000000007E-2</v>
      </c>
      <c r="O21" s="10">
        <f>_xlfn.RANK.AVG(N21,$N$3:$N$62,1)</f>
        <v>23</v>
      </c>
      <c r="P21" s="10"/>
      <c r="Q21" s="10"/>
      <c r="R21" s="11"/>
      <c r="S21" s="17" t="s">
        <v>22</v>
      </c>
      <c r="T21" s="18">
        <f>T16-T7</f>
        <v>43.666666666666664</v>
      </c>
      <c r="U21" s="18">
        <f>$T$3</f>
        <v>10.037500307814616</v>
      </c>
      <c r="V21" s="18">
        <f>T21/U21</f>
        <v>4.3503527100936008</v>
      </c>
      <c r="W21" s="17">
        <v>3.2610000000000001</v>
      </c>
    </row>
    <row r="22" spans="1:23" x14ac:dyDescent="0.2">
      <c r="A22" s="4">
        <v>4</v>
      </c>
      <c r="B22" s="4">
        <v>11</v>
      </c>
      <c r="C22" s="4">
        <v>23</v>
      </c>
      <c r="D22" s="4">
        <v>2</v>
      </c>
      <c r="E22" s="5">
        <v>3.5000000000000003E-2</v>
      </c>
      <c r="M22" s="8">
        <v>4</v>
      </c>
      <c r="N22" s="19">
        <v>3.5000000000000003E-2</v>
      </c>
      <c r="O22" s="10">
        <f t="shared" si="0"/>
        <v>14</v>
      </c>
      <c r="P22" s="10"/>
      <c r="Q22" s="10"/>
      <c r="R22" s="11"/>
      <c r="S22" s="21" t="s">
        <v>21</v>
      </c>
      <c r="T22" s="22">
        <f>T16-T8</f>
        <v>25.499999999999996</v>
      </c>
      <c r="U22" s="22">
        <f t="shared" ref="U22:U25" si="1">$T$3</f>
        <v>10.037500307814616</v>
      </c>
      <c r="V22" s="22">
        <f>T22/U22</f>
        <v>2.5404731474974076</v>
      </c>
      <c r="W22" s="21">
        <v>3.2610000000000001</v>
      </c>
    </row>
    <row r="23" spans="1:23" x14ac:dyDescent="0.2">
      <c r="A23" s="4">
        <v>4</v>
      </c>
      <c r="B23" s="4">
        <v>11</v>
      </c>
      <c r="C23" s="4">
        <v>24</v>
      </c>
      <c r="D23" s="4">
        <v>2</v>
      </c>
      <c r="E23" s="5">
        <v>3.5000000000000003E-2</v>
      </c>
      <c r="M23" s="8">
        <v>4</v>
      </c>
      <c r="N23" s="19">
        <v>3.5000000000000003E-2</v>
      </c>
      <c r="O23" s="10">
        <f t="shared" si="0"/>
        <v>14</v>
      </c>
      <c r="P23" s="10"/>
      <c r="Q23" s="10"/>
      <c r="R23" s="11"/>
      <c r="S23" s="21"/>
      <c r="T23" s="22"/>
      <c r="U23" s="22"/>
      <c r="V23" s="22"/>
      <c r="W23" s="21"/>
    </row>
    <row r="24" spans="1:23" x14ac:dyDescent="0.2">
      <c r="A24" s="4">
        <v>4</v>
      </c>
      <c r="B24" s="4">
        <v>12</v>
      </c>
      <c r="C24" s="4">
        <v>25</v>
      </c>
      <c r="D24" s="4">
        <v>2</v>
      </c>
      <c r="E24" s="5">
        <v>0.28849999999999998</v>
      </c>
      <c r="M24" s="8">
        <v>4</v>
      </c>
      <c r="N24" s="19">
        <v>3.5000000000000003E-2</v>
      </c>
      <c r="O24" s="10">
        <f t="shared" si="0"/>
        <v>14</v>
      </c>
      <c r="P24" s="10"/>
      <c r="Q24" s="10"/>
      <c r="R24" s="11"/>
      <c r="S24" s="17" t="s">
        <v>23</v>
      </c>
      <c r="T24" s="18">
        <f>T15-T7</f>
        <v>34.333333333333336</v>
      </c>
      <c r="U24" s="18">
        <f t="shared" si="1"/>
        <v>10.037500307814616</v>
      </c>
      <c r="V24" s="18">
        <f>T24/U24</f>
        <v>3.420506329310236</v>
      </c>
      <c r="W24" s="17">
        <v>3.2610000000000001</v>
      </c>
    </row>
    <row r="25" spans="1:23" x14ac:dyDescent="0.2">
      <c r="A25" s="4">
        <v>4</v>
      </c>
      <c r="B25" s="4">
        <v>12</v>
      </c>
      <c r="C25" s="4">
        <v>26</v>
      </c>
      <c r="D25" s="4">
        <v>2</v>
      </c>
      <c r="E25" s="5">
        <v>7.0000000000000007E-2</v>
      </c>
      <c r="M25" s="8">
        <v>4</v>
      </c>
      <c r="N25" s="12">
        <v>0.28849999999999998</v>
      </c>
      <c r="O25" s="10">
        <f t="shared" si="0"/>
        <v>51</v>
      </c>
      <c r="P25" s="10"/>
      <c r="Q25" s="10"/>
      <c r="R25" s="11"/>
      <c r="S25" s="10" t="s">
        <v>24</v>
      </c>
      <c r="T25" s="16">
        <f>T15-T8</f>
        <v>16.166666666666668</v>
      </c>
      <c r="U25" s="16">
        <f t="shared" si="1"/>
        <v>10.037500307814616</v>
      </c>
      <c r="V25" s="16">
        <f>T25/U25</f>
        <v>1.610626766714043</v>
      </c>
      <c r="W25" s="10">
        <v>3.2610000000000001</v>
      </c>
    </row>
    <row r="26" spans="1:23" x14ac:dyDescent="0.2">
      <c r="A26" s="4">
        <v>5</v>
      </c>
      <c r="B26" s="4">
        <v>13</v>
      </c>
      <c r="C26" s="4">
        <v>27</v>
      </c>
      <c r="D26" s="4">
        <v>2</v>
      </c>
      <c r="E26" s="5">
        <v>0.68949999999999989</v>
      </c>
      <c r="M26" s="8">
        <v>4</v>
      </c>
      <c r="N26" s="20">
        <v>7.0000000000000007E-2</v>
      </c>
      <c r="O26" s="10">
        <f t="shared" si="0"/>
        <v>23</v>
      </c>
      <c r="P26" s="10">
        <f>SUM(O21:O26)</f>
        <v>139</v>
      </c>
      <c r="Q26" s="10">
        <f>P26/6</f>
        <v>23.166666666666668</v>
      </c>
      <c r="R26" s="11"/>
    </row>
    <row r="27" spans="1:23" x14ac:dyDescent="0.2">
      <c r="A27" s="4">
        <v>5</v>
      </c>
      <c r="B27" s="4">
        <v>13</v>
      </c>
      <c r="C27" s="4">
        <v>28</v>
      </c>
      <c r="D27" s="4">
        <v>2</v>
      </c>
      <c r="E27" s="5">
        <v>0.51700000000000002</v>
      </c>
      <c r="M27" s="8">
        <v>5</v>
      </c>
      <c r="N27" s="12">
        <v>0.68949999999999989</v>
      </c>
      <c r="O27" s="10">
        <f t="shared" si="0"/>
        <v>58</v>
      </c>
      <c r="P27" s="10"/>
      <c r="Q27" s="10"/>
      <c r="R27" s="11"/>
      <c r="S27" s="17" t="s">
        <v>25</v>
      </c>
      <c r="T27" s="23">
        <f>T14-T7</f>
        <v>33.833333333333336</v>
      </c>
      <c r="U27" s="18">
        <f>$T$3</f>
        <v>10.037500307814616</v>
      </c>
      <c r="V27" s="18">
        <f>T27/U27</f>
        <v>3.3706931303396983</v>
      </c>
      <c r="W27" s="17">
        <v>3.2610000000000001</v>
      </c>
    </row>
    <row r="28" spans="1:23" x14ac:dyDescent="0.2">
      <c r="A28" s="4">
        <v>5</v>
      </c>
      <c r="B28" s="4">
        <v>14</v>
      </c>
      <c r="C28" s="4">
        <v>29</v>
      </c>
      <c r="D28" s="4">
        <v>2</v>
      </c>
      <c r="E28" s="5">
        <v>0.22749999999999998</v>
      </c>
      <c r="M28" s="8">
        <v>5</v>
      </c>
      <c r="N28" s="12">
        <v>0.51700000000000002</v>
      </c>
      <c r="O28" s="10">
        <f t="shared" si="0"/>
        <v>57</v>
      </c>
      <c r="P28" s="10"/>
      <c r="Q28" s="10"/>
      <c r="R28" s="11"/>
    </row>
    <row r="29" spans="1:23" x14ac:dyDescent="0.2">
      <c r="A29" s="4">
        <v>5</v>
      </c>
      <c r="B29" s="4">
        <v>14</v>
      </c>
      <c r="C29" s="4">
        <v>30</v>
      </c>
      <c r="D29" s="4">
        <v>2</v>
      </c>
      <c r="E29" s="5">
        <v>0.25300000000000006</v>
      </c>
      <c r="M29" s="8">
        <v>5</v>
      </c>
      <c r="N29" s="12">
        <v>0.22749999999999998</v>
      </c>
      <c r="O29" s="10">
        <f t="shared" si="0"/>
        <v>45</v>
      </c>
      <c r="P29" s="10"/>
      <c r="Q29" s="10"/>
      <c r="R29" s="11"/>
      <c r="S29" s="21" t="s">
        <v>26</v>
      </c>
      <c r="T29" s="24">
        <f>T13-T7</f>
        <v>32</v>
      </c>
      <c r="U29" s="22">
        <f>$T$3</f>
        <v>10.037500307814616</v>
      </c>
      <c r="V29" s="22">
        <f>T29/U29</f>
        <v>3.1880447341143943</v>
      </c>
      <c r="W29" s="21">
        <v>3.2610000000000001</v>
      </c>
    </row>
    <row r="30" spans="1:23" x14ac:dyDescent="0.2">
      <c r="A30" s="4">
        <v>5</v>
      </c>
      <c r="B30" s="4">
        <v>15</v>
      </c>
      <c r="C30" s="4">
        <v>31</v>
      </c>
      <c r="D30" s="4">
        <v>2</v>
      </c>
      <c r="E30" s="5">
        <v>0.21200000000000002</v>
      </c>
      <c r="M30" s="8">
        <v>5</v>
      </c>
      <c r="N30" s="12">
        <v>0.25300000000000006</v>
      </c>
      <c r="O30" s="10">
        <f t="shared" si="0"/>
        <v>48</v>
      </c>
      <c r="P30" s="10"/>
      <c r="Q30" s="10"/>
      <c r="R30" s="11"/>
    </row>
    <row r="31" spans="1:23" x14ac:dyDescent="0.2">
      <c r="A31" s="4">
        <v>5</v>
      </c>
      <c r="B31" s="4">
        <v>15</v>
      </c>
      <c r="C31" s="4">
        <v>32</v>
      </c>
      <c r="D31" s="4">
        <v>2</v>
      </c>
      <c r="E31" s="5">
        <v>0.16200000000000003</v>
      </c>
      <c r="M31" s="8">
        <v>5</v>
      </c>
      <c r="N31" s="12">
        <v>0.21200000000000002</v>
      </c>
      <c r="O31" s="10">
        <f t="shared" si="0"/>
        <v>44</v>
      </c>
      <c r="P31" s="10"/>
      <c r="Q31" s="10"/>
      <c r="R31" s="11"/>
    </row>
    <row r="32" spans="1:23" x14ac:dyDescent="0.2">
      <c r="A32" s="4">
        <v>6</v>
      </c>
      <c r="B32" s="4">
        <v>16</v>
      </c>
      <c r="C32" s="4">
        <v>33</v>
      </c>
      <c r="D32" s="4">
        <v>2</v>
      </c>
      <c r="E32" s="5">
        <v>3.5000000000000003E-2</v>
      </c>
      <c r="M32" s="8">
        <v>5</v>
      </c>
      <c r="N32" s="12">
        <v>0.16200000000000003</v>
      </c>
      <c r="O32" s="10">
        <f t="shared" si="0"/>
        <v>37</v>
      </c>
      <c r="P32" s="10">
        <f>SUM(O27:O32)</f>
        <v>289</v>
      </c>
      <c r="Q32" s="10">
        <f>P32/6</f>
        <v>48.166666666666664</v>
      </c>
      <c r="R32" s="11"/>
    </row>
    <row r="33" spans="1:18" x14ac:dyDescent="0.2">
      <c r="A33" s="4">
        <v>6</v>
      </c>
      <c r="B33" s="4">
        <v>16</v>
      </c>
      <c r="C33" s="4">
        <v>34</v>
      </c>
      <c r="D33" s="4">
        <v>2</v>
      </c>
      <c r="E33" s="5">
        <v>3.5000000000000003E-2</v>
      </c>
      <c r="M33" s="8">
        <v>6</v>
      </c>
      <c r="N33" s="19">
        <v>3.5000000000000003E-2</v>
      </c>
      <c r="O33" s="10">
        <f t="shared" si="0"/>
        <v>14</v>
      </c>
      <c r="P33" s="10"/>
      <c r="Q33" s="10"/>
      <c r="R33" s="11"/>
    </row>
    <row r="34" spans="1:18" x14ac:dyDescent="0.2">
      <c r="A34" s="4">
        <v>6</v>
      </c>
      <c r="B34" s="4">
        <v>17</v>
      </c>
      <c r="C34" s="4">
        <v>35</v>
      </c>
      <c r="D34" s="4">
        <v>2</v>
      </c>
      <c r="E34" s="5">
        <v>0.16500000000000001</v>
      </c>
      <c r="M34" s="8">
        <v>6</v>
      </c>
      <c r="N34" s="19">
        <v>3.5000000000000003E-2</v>
      </c>
      <c r="O34" s="10">
        <f t="shared" si="0"/>
        <v>14</v>
      </c>
      <c r="P34" s="10"/>
      <c r="Q34" s="10"/>
      <c r="R34" s="11"/>
    </row>
    <row r="35" spans="1:18" x14ac:dyDescent="0.2">
      <c r="A35" s="4">
        <v>6</v>
      </c>
      <c r="B35" s="4">
        <v>17</v>
      </c>
      <c r="C35" s="4">
        <v>36</v>
      </c>
      <c r="D35" s="4">
        <v>2</v>
      </c>
      <c r="E35" s="5">
        <v>0.1143</v>
      </c>
      <c r="M35" s="8">
        <v>6</v>
      </c>
      <c r="N35" s="12">
        <v>0.16500000000000001</v>
      </c>
      <c r="O35" s="10">
        <f t="shared" si="0"/>
        <v>38</v>
      </c>
      <c r="P35" s="10"/>
      <c r="Q35" s="10"/>
      <c r="R35" s="11"/>
    </row>
    <row r="36" spans="1:18" x14ac:dyDescent="0.2">
      <c r="A36" s="4">
        <v>6</v>
      </c>
      <c r="B36" s="4">
        <v>18</v>
      </c>
      <c r="C36" s="4">
        <v>37</v>
      </c>
      <c r="D36" s="4">
        <v>2</v>
      </c>
      <c r="E36" s="5">
        <v>7.0400000000000004E-2</v>
      </c>
      <c r="M36" s="8">
        <v>6</v>
      </c>
      <c r="N36" s="12">
        <v>0.1143</v>
      </c>
      <c r="O36" s="10">
        <f t="shared" si="0"/>
        <v>30</v>
      </c>
      <c r="P36" s="10"/>
      <c r="Q36" s="10"/>
      <c r="R36" s="11"/>
    </row>
    <row r="37" spans="1:18" x14ac:dyDescent="0.2">
      <c r="A37" s="4">
        <v>6</v>
      </c>
      <c r="B37" s="4">
        <v>18</v>
      </c>
      <c r="C37" s="4">
        <v>38</v>
      </c>
      <c r="D37" s="4">
        <v>2</v>
      </c>
      <c r="E37" s="5">
        <v>3.5000000000000003E-2</v>
      </c>
      <c r="M37" s="8">
        <v>6</v>
      </c>
      <c r="N37" s="12">
        <v>7.0400000000000004E-2</v>
      </c>
      <c r="O37" s="10">
        <f t="shared" si="0"/>
        <v>26</v>
      </c>
      <c r="P37" s="10"/>
      <c r="Q37" s="10"/>
      <c r="R37" s="11"/>
    </row>
    <row r="38" spans="1:18" x14ac:dyDescent="0.2">
      <c r="A38" s="4">
        <v>7</v>
      </c>
      <c r="B38" s="4">
        <v>19</v>
      </c>
      <c r="C38" s="4">
        <v>39</v>
      </c>
      <c r="D38" s="4">
        <v>2</v>
      </c>
      <c r="E38" s="5">
        <v>0.14749999999999996</v>
      </c>
      <c r="M38" s="8">
        <v>6</v>
      </c>
      <c r="N38" s="19">
        <v>3.5000000000000003E-2</v>
      </c>
      <c r="O38" s="10">
        <f t="shared" si="0"/>
        <v>14</v>
      </c>
      <c r="P38" s="10">
        <f>SUM(O33:O38)</f>
        <v>136</v>
      </c>
      <c r="Q38" s="10">
        <f>P38/6</f>
        <v>22.666666666666668</v>
      </c>
      <c r="R38" s="11"/>
    </row>
    <row r="39" spans="1:18" x14ac:dyDescent="0.2">
      <c r="A39" s="4">
        <v>7</v>
      </c>
      <c r="B39" s="4">
        <v>19</v>
      </c>
      <c r="C39" s="4">
        <v>40</v>
      </c>
      <c r="D39" s="4">
        <v>2</v>
      </c>
      <c r="E39" s="5">
        <v>0.40049999999999997</v>
      </c>
      <c r="M39" s="8">
        <v>7</v>
      </c>
      <c r="N39" s="12">
        <v>0.14749999999999996</v>
      </c>
      <c r="O39" s="10">
        <f t="shared" si="0"/>
        <v>35</v>
      </c>
      <c r="P39" s="10"/>
      <c r="Q39" s="10"/>
      <c r="R39" s="11"/>
    </row>
    <row r="40" spans="1:18" x14ac:dyDescent="0.2">
      <c r="A40" s="4">
        <v>7</v>
      </c>
      <c r="B40" s="4">
        <v>20</v>
      </c>
      <c r="C40" s="4">
        <v>41</v>
      </c>
      <c r="D40" s="4">
        <v>2</v>
      </c>
      <c r="E40" s="5">
        <v>0.13049999999999995</v>
      </c>
      <c r="M40" s="8">
        <v>7</v>
      </c>
      <c r="N40" s="12">
        <v>0.40049999999999997</v>
      </c>
      <c r="O40" s="10">
        <f t="shared" si="0"/>
        <v>54</v>
      </c>
      <c r="P40" s="10"/>
      <c r="Q40" s="10"/>
      <c r="R40" s="11"/>
    </row>
    <row r="41" spans="1:18" x14ac:dyDescent="0.2">
      <c r="A41" s="4">
        <v>7</v>
      </c>
      <c r="B41" s="4">
        <v>20</v>
      </c>
      <c r="C41" s="4">
        <v>42</v>
      </c>
      <c r="D41" s="4">
        <v>2</v>
      </c>
      <c r="E41" s="5">
        <v>7.0000000000000007E-2</v>
      </c>
      <c r="M41" s="8">
        <v>7</v>
      </c>
      <c r="N41" s="12">
        <v>0.13049999999999995</v>
      </c>
      <c r="O41" s="10">
        <f t="shared" si="0"/>
        <v>32</v>
      </c>
      <c r="P41" s="10"/>
      <c r="Q41" s="10"/>
      <c r="R41" s="11"/>
    </row>
    <row r="42" spans="1:18" x14ac:dyDescent="0.2">
      <c r="A42" s="4">
        <v>7</v>
      </c>
      <c r="B42" s="4">
        <v>21</v>
      </c>
      <c r="C42" s="4">
        <v>43</v>
      </c>
      <c r="D42" s="4">
        <v>2</v>
      </c>
      <c r="E42" s="5">
        <v>0.1605</v>
      </c>
      <c r="M42" s="8">
        <v>7</v>
      </c>
      <c r="N42" s="20">
        <v>7.0000000000000007E-2</v>
      </c>
      <c r="O42" s="10">
        <f t="shared" si="0"/>
        <v>23</v>
      </c>
      <c r="P42" s="10"/>
      <c r="Q42" s="10"/>
      <c r="R42" s="11"/>
    </row>
    <row r="43" spans="1:18" x14ac:dyDescent="0.2">
      <c r="A43" s="4">
        <v>7</v>
      </c>
      <c r="B43" s="4">
        <v>21</v>
      </c>
      <c r="C43" s="4">
        <v>44</v>
      </c>
      <c r="D43" s="4">
        <v>2</v>
      </c>
      <c r="E43" s="5">
        <v>7.0000000000000007E-2</v>
      </c>
      <c r="M43" s="8">
        <v>7</v>
      </c>
      <c r="N43" s="12">
        <v>0.1605</v>
      </c>
      <c r="O43" s="10">
        <f t="shared" si="0"/>
        <v>36</v>
      </c>
      <c r="P43" s="10"/>
      <c r="Q43" s="10"/>
      <c r="R43" s="11"/>
    </row>
    <row r="44" spans="1:18" x14ac:dyDescent="0.2">
      <c r="A44" s="4">
        <v>8</v>
      </c>
      <c r="B44" s="4">
        <v>22</v>
      </c>
      <c r="C44" s="4">
        <v>45</v>
      </c>
      <c r="D44" s="4">
        <v>2</v>
      </c>
      <c r="E44" s="5">
        <v>0.1154</v>
      </c>
      <c r="M44" s="8">
        <v>7</v>
      </c>
      <c r="N44" s="20">
        <v>7.0000000000000007E-2</v>
      </c>
      <c r="O44" s="10">
        <f t="shared" si="0"/>
        <v>23</v>
      </c>
      <c r="P44" s="10">
        <f>SUM(O39:O44)</f>
        <v>203</v>
      </c>
      <c r="Q44" s="10">
        <f>P44/6</f>
        <v>33.833333333333336</v>
      </c>
      <c r="R44" s="11"/>
    </row>
    <row r="45" spans="1:18" x14ac:dyDescent="0.2">
      <c r="A45" s="4">
        <v>8</v>
      </c>
      <c r="B45" s="4">
        <v>22</v>
      </c>
      <c r="C45" s="4">
        <v>46</v>
      </c>
      <c r="D45" s="4">
        <v>2</v>
      </c>
      <c r="E45" s="5">
        <v>0.20799999999999999</v>
      </c>
      <c r="M45" s="8">
        <v>8</v>
      </c>
      <c r="N45" s="12">
        <v>0.1154</v>
      </c>
      <c r="O45" s="10">
        <f t="shared" si="0"/>
        <v>31</v>
      </c>
      <c r="P45" s="10"/>
      <c r="Q45" s="10"/>
      <c r="R45" s="11"/>
    </row>
    <row r="46" spans="1:18" x14ac:dyDescent="0.2">
      <c r="A46" s="4">
        <v>8</v>
      </c>
      <c r="B46" s="4">
        <v>23</v>
      </c>
      <c r="C46" s="4">
        <v>47</v>
      </c>
      <c r="D46" s="4">
        <v>2</v>
      </c>
      <c r="E46" s="5">
        <v>0</v>
      </c>
      <c r="M46" s="8">
        <v>8</v>
      </c>
      <c r="N46" s="12">
        <v>0.20799999999999999</v>
      </c>
      <c r="O46" s="10">
        <f t="shared" si="0"/>
        <v>41</v>
      </c>
      <c r="P46" s="10"/>
      <c r="Q46" s="10"/>
      <c r="R46" s="11"/>
    </row>
    <row r="47" spans="1:18" x14ac:dyDescent="0.2">
      <c r="A47" s="4">
        <v>8</v>
      </c>
      <c r="B47" s="4">
        <v>23</v>
      </c>
      <c r="C47" s="4">
        <v>48</v>
      </c>
      <c r="D47" s="4">
        <v>2</v>
      </c>
      <c r="E47" s="5">
        <v>3.5000000000000003E-2</v>
      </c>
      <c r="M47" s="8">
        <v>8</v>
      </c>
      <c r="N47" s="15">
        <v>0</v>
      </c>
      <c r="O47" s="10">
        <f t="shared" si="0"/>
        <v>4.5</v>
      </c>
      <c r="P47" s="10"/>
      <c r="Q47" s="10"/>
      <c r="R47" s="11"/>
    </row>
    <row r="48" spans="1:18" x14ac:dyDescent="0.2">
      <c r="A48" s="4">
        <v>8</v>
      </c>
      <c r="B48" s="4">
        <v>24</v>
      </c>
      <c r="C48" s="4">
        <v>49</v>
      </c>
      <c r="D48" s="4">
        <v>2</v>
      </c>
      <c r="E48" s="5">
        <v>7.0000000000000007E-2</v>
      </c>
      <c r="M48" s="8">
        <v>8</v>
      </c>
      <c r="N48" s="19">
        <v>3.5000000000000003E-2</v>
      </c>
      <c r="O48" s="10">
        <f t="shared" si="0"/>
        <v>14</v>
      </c>
      <c r="P48" s="10"/>
      <c r="Q48" s="10"/>
      <c r="R48" s="11"/>
    </row>
    <row r="49" spans="1:18" x14ac:dyDescent="0.2">
      <c r="A49" s="4">
        <v>8</v>
      </c>
      <c r="B49" s="4">
        <v>24</v>
      </c>
      <c r="C49" s="4">
        <v>50</v>
      </c>
      <c r="D49" s="4">
        <v>2</v>
      </c>
      <c r="E49" s="5">
        <v>0.13350000000000001</v>
      </c>
      <c r="M49" s="8">
        <v>8</v>
      </c>
      <c r="N49" s="20">
        <v>7.0000000000000007E-2</v>
      </c>
      <c r="O49" s="10">
        <f t="shared" si="0"/>
        <v>23</v>
      </c>
      <c r="P49" s="10"/>
      <c r="Q49" s="10"/>
      <c r="R49" s="11"/>
    </row>
    <row r="50" spans="1:18" x14ac:dyDescent="0.2">
      <c r="A50" s="4">
        <v>9</v>
      </c>
      <c r="B50" s="4">
        <v>25</v>
      </c>
      <c r="C50" s="4">
        <v>51</v>
      </c>
      <c r="D50" s="4">
        <v>2</v>
      </c>
      <c r="E50" s="5">
        <v>0.21199999999999999</v>
      </c>
      <c r="M50" s="8">
        <v>8</v>
      </c>
      <c r="N50" s="12">
        <v>0.13350000000000001</v>
      </c>
      <c r="O50" s="10">
        <f t="shared" si="0"/>
        <v>33</v>
      </c>
      <c r="P50" s="10">
        <f>SUM(O45:O50)</f>
        <v>146.5</v>
      </c>
      <c r="Q50" s="10">
        <f>P50/6</f>
        <v>24.416666666666668</v>
      </c>
      <c r="R50" s="11"/>
    </row>
    <row r="51" spans="1:18" x14ac:dyDescent="0.2">
      <c r="A51" s="4">
        <v>9</v>
      </c>
      <c r="B51" s="4">
        <v>25</v>
      </c>
      <c r="C51" s="4">
        <v>52</v>
      </c>
      <c r="D51" s="4">
        <v>2</v>
      </c>
      <c r="E51" s="5">
        <v>9.0000000000000011E-2</v>
      </c>
      <c r="M51" s="8">
        <v>9</v>
      </c>
      <c r="N51" s="12">
        <v>0.21199999999999999</v>
      </c>
      <c r="O51" s="10">
        <f t="shared" si="0"/>
        <v>43</v>
      </c>
      <c r="P51" s="10"/>
      <c r="Q51" s="10"/>
      <c r="R51" s="11"/>
    </row>
    <row r="52" spans="1:18" x14ac:dyDescent="0.2">
      <c r="A52" s="4">
        <v>9</v>
      </c>
      <c r="B52" s="4">
        <v>26</v>
      </c>
      <c r="C52" s="4">
        <v>53</v>
      </c>
      <c r="D52" s="4">
        <v>2</v>
      </c>
      <c r="E52" s="5">
        <v>0.26430000000000003</v>
      </c>
      <c r="M52" s="8">
        <v>9</v>
      </c>
      <c r="N52" s="12">
        <v>9.0000000000000011E-2</v>
      </c>
      <c r="O52" s="10">
        <f t="shared" si="0"/>
        <v>28</v>
      </c>
      <c r="P52" s="10"/>
      <c r="Q52" s="10"/>
      <c r="R52" s="11"/>
    </row>
    <row r="53" spans="1:18" x14ac:dyDescent="0.2">
      <c r="A53" s="4">
        <v>9</v>
      </c>
      <c r="B53" s="4">
        <v>26</v>
      </c>
      <c r="C53" s="4">
        <v>54</v>
      </c>
      <c r="D53" s="4">
        <v>2</v>
      </c>
      <c r="E53" s="5">
        <v>0.252</v>
      </c>
      <c r="M53" s="8">
        <v>9</v>
      </c>
      <c r="N53" s="12">
        <v>0.26430000000000003</v>
      </c>
      <c r="O53" s="10">
        <f t="shared" si="0"/>
        <v>49</v>
      </c>
      <c r="P53" s="10"/>
      <c r="Q53" s="10"/>
      <c r="R53" s="11"/>
    </row>
    <row r="54" spans="1:18" x14ac:dyDescent="0.2">
      <c r="A54" s="4">
        <v>9</v>
      </c>
      <c r="B54" s="4">
        <v>27</v>
      </c>
      <c r="C54" s="4">
        <v>55</v>
      </c>
      <c r="D54" s="4">
        <v>2</v>
      </c>
      <c r="E54" s="5">
        <v>0.29700000000000004</v>
      </c>
      <c r="M54" s="8">
        <v>9</v>
      </c>
      <c r="N54" s="12">
        <v>0.252</v>
      </c>
      <c r="O54" s="10">
        <f t="shared" si="0"/>
        <v>47</v>
      </c>
      <c r="P54" s="10"/>
      <c r="Q54" s="10"/>
      <c r="R54" s="11"/>
    </row>
    <row r="55" spans="1:18" x14ac:dyDescent="0.2">
      <c r="A55" s="4">
        <v>9</v>
      </c>
      <c r="B55" s="4">
        <v>27</v>
      </c>
      <c r="C55" s="4">
        <v>56</v>
      </c>
      <c r="D55" s="4">
        <v>2</v>
      </c>
      <c r="E55" s="5">
        <v>3.5000000000000003E-2</v>
      </c>
      <c r="M55" s="8">
        <v>9</v>
      </c>
      <c r="N55" s="12">
        <v>0.29700000000000004</v>
      </c>
      <c r="O55" s="10">
        <f t="shared" si="0"/>
        <v>52</v>
      </c>
      <c r="P55" s="10"/>
      <c r="Q55" s="10"/>
      <c r="R55" s="11"/>
    </row>
    <row r="56" spans="1:18" x14ac:dyDescent="0.2">
      <c r="A56" s="4">
        <v>10</v>
      </c>
      <c r="B56" s="4">
        <v>28</v>
      </c>
      <c r="C56" s="4">
        <v>57</v>
      </c>
      <c r="D56" s="4">
        <v>2</v>
      </c>
      <c r="E56" s="5">
        <v>8.7800000000000003E-2</v>
      </c>
      <c r="M56" s="8">
        <v>9</v>
      </c>
      <c r="N56" s="19">
        <v>3.5000000000000003E-2</v>
      </c>
      <c r="O56" s="10">
        <f t="shared" si="0"/>
        <v>14</v>
      </c>
      <c r="P56" s="10">
        <f>SUM(O51:O56)</f>
        <v>233</v>
      </c>
      <c r="Q56" s="10">
        <f>P56/6</f>
        <v>38.833333333333336</v>
      </c>
      <c r="R56" s="11"/>
    </row>
    <row r="57" spans="1:18" x14ac:dyDescent="0.2">
      <c r="A57" s="4">
        <v>10</v>
      </c>
      <c r="B57" s="4">
        <v>28</v>
      </c>
      <c r="C57" s="4">
        <v>58</v>
      </c>
      <c r="D57" s="4">
        <v>2</v>
      </c>
      <c r="E57" s="5">
        <v>3.5000000000000003E-2</v>
      </c>
      <c r="M57" s="8">
        <v>10</v>
      </c>
      <c r="N57" s="12">
        <v>8.7800000000000003E-2</v>
      </c>
      <c r="O57" s="10">
        <f t="shared" si="0"/>
        <v>27</v>
      </c>
      <c r="P57" s="10"/>
      <c r="Q57" s="10"/>
      <c r="R57" s="11"/>
    </row>
    <row r="58" spans="1:18" x14ac:dyDescent="0.2">
      <c r="A58" s="4">
        <v>10</v>
      </c>
      <c r="B58" s="4">
        <v>29</v>
      </c>
      <c r="C58" s="4">
        <v>59</v>
      </c>
      <c r="D58" s="4">
        <v>2</v>
      </c>
      <c r="E58" s="5">
        <v>0.48799999999999988</v>
      </c>
      <c r="M58" s="8">
        <v>10</v>
      </c>
      <c r="N58" s="19">
        <v>3.5000000000000003E-2</v>
      </c>
      <c r="O58" s="10">
        <f t="shared" si="0"/>
        <v>14</v>
      </c>
      <c r="P58" s="10"/>
      <c r="Q58" s="10"/>
      <c r="R58" s="11"/>
    </row>
    <row r="59" spans="1:18" x14ac:dyDescent="0.2">
      <c r="A59" s="4">
        <v>10</v>
      </c>
      <c r="B59" s="4">
        <v>29</v>
      </c>
      <c r="C59" s="4">
        <v>60</v>
      </c>
      <c r="D59" s="4">
        <v>2</v>
      </c>
      <c r="E59" s="5">
        <v>0.96399999999999997</v>
      </c>
      <c r="M59" s="8">
        <v>10</v>
      </c>
      <c r="N59" s="12">
        <v>0.48799999999999988</v>
      </c>
      <c r="O59" s="10">
        <f t="shared" si="0"/>
        <v>56</v>
      </c>
      <c r="P59" s="10"/>
      <c r="Q59" s="10"/>
      <c r="R59" s="11"/>
    </row>
    <row r="60" spans="1:18" x14ac:dyDescent="0.2">
      <c r="A60" s="4">
        <v>10</v>
      </c>
      <c r="B60" s="4">
        <v>30</v>
      </c>
      <c r="C60" s="4">
        <v>61</v>
      </c>
      <c r="D60" s="4">
        <v>2</v>
      </c>
      <c r="E60" s="5">
        <v>0.94969999999999999</v>
      </c>
      <c r="M60" s="8">
        <v>10</v>
      </c>
      <c r="N60" s="12">
        <v>0.96399999999999997</v>
      </c>
      <c r="O60" s="10">
        <f t="shared" si="0"/>
        <v>60</v>
      </c>
      <c r="P60" s="10"/>
      <c r="Q60" s="10"/>
      <c r="R60" s="11"/>
    </row>
    <row r="61" spans="1:18" x14ac:dyDescent="0.2">
      <c r="A61" s="4">
        <v>10</v>
      </c>
      <c r="B61" s="4">
        <v>30</v>
      </c>
      <c r="C61" s="4">
        <v>62</v>
      </c>
      <c r="D61" s="4">
        <v>2</v>
      </c>
      <c r="E61" s="5">
        <v>3.5000000000000003E-2</v>
      </c>
      <c r="M61" s="8">
        <v>10</v>
      </c>
      <c r="N61" s="12">
        <v>0.94969999999999999</v>
      </c>
      <c r="O61" s="10">
        <f t="shared" si="0"/>
        <v>59</v>
      </c>
      <c r="P61" s="10"/>
      <c r="Q61" s="10"/>
      <c r="R61" s="11"/>
    </row>
    <row r="62" spans="1:18" x14ac:dyDescent="0.2">
      <c r="M62" s="8">
        <v>10</v>
      </c>
      <c r="N62" s="19">
        <v>3.5000000000000003E-2</v>
      </c>
      <c r="O62" s="10">
        <f t="shared" si="0"/>
        <v>14</v>
      </c>
      <c r="P62" s="10">
        <f>SUM(O57:O62)</f>
        <v>230</v>
      </c>
      <c r="Q62" s="10">
        <f>P62/6</f>
        <v>38.333333333333336</v>
      </c>
      <c r="R62" s="11"/>
    </row>
    <row r="63" spans="1:18" x14ac:dyDescent="0.2">
      <c r="M63" s="11"/>
      <c r="N63" s="11"/>
      <c r="O63" s="11"/>
      <c r="P63" s="11"/>
      <c r="Q63" s="11"/>
      <c r="R63" s="11"/>
    </row>
    <row r="64" spans="1:18" x14ac:dyDescent="0.2">
      <c r="M64" s="11"/>
      <c r="N64" s="11"/>
      <c r="O64" s="11"/>
      <c r="P64" s="11"/>
      <c r="Q64" s="11"/>
      <c r="R64" s="11"/>
    </row>
    <row r="65" spans="13:18" x14ac:dyDescent="0.2">
      <c r="M65" s="11"/>
      <c r="N65" s="11"/>
      <c r="O65" s="11"/>
      <c r="R65" s="11"/>
    </row>
    <row r="66" spans="13:18" x14ac:dyDescent="0.2">
      <c r="M66" s="11"/>
      <c r="N66" s="11"/>
      <c r="O66" s="11"/>
      <c r="R66" s="11"/>
    </row>
  </sheetData>
  <sortState xmlns:xlrd2="http://schemas.microsoft.com/office/spreadsheetml/2017/richdata2" ref="S7:T16">
    <sortCondition ref="T7:T16"/>
  </sortState>
  <conditionalFormatting sqref="O3:O6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Total_20210725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2020-02-09T03:18:17Z</dcterms:created>
  <dcterms:modified xsi:type="dcterms:W3CDTF">2022-06-26T03:24:19Z</dcterms:modified>
</cp:coreProperties>
</file>