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katieyeung/Google Drive/Retinoic Acids/Thesis/Data management plan/"/>
    </mc:Choice>
  </mc:AlternateContent>
  <xr:revisionPtr revIDLastSave="0" documentId="13_ncr:1_{9B54AA41-080E-7D4E-BF7E-D75A4F1D2A9E}" xr6:coauthVersionLast="47" xr6:coauthVersionMax="47" xr10:uidLastSave="{00000000-0000-0000-0000-000000000000}"/>
  <bookViews>
    <workbookView xWindow="0" yWindow="500" windowWidth="28800" windowHeight="15980" tabRatio="500" xr2:uid="{00000000-000D-0000-FFFF-FFFF00000000}"/>
  </bookViews>
  <sheets>
    <sheet name="Total_20210725" sheetId="5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27" i="5" l="1"/>
  <c r="U27" i="5"/>
  <c r="T27" i="5"/>
  <c r="T25" i="5"/>
  <c r="T24" i="5"/>
  <c r="T23" i="5"/>
  <c r="T22" i="5"/>
  <c r="T21" i="5"/>
  <c r="T3" i="5"/>
  <c r="U21" i="5"/>
  <c r="V21" i="5"/>
  <c r="T2" i="5"/>
  <c r="Z21" i="5"/>
  <c r="Z25" i="5"/>
  <c r="Z24" i="5"/>
  <c r="AA23" i="5"/>
  <c r="Z23" i="5"/>
  <c r="Z22" i="5"/>
  <c r="AA21" i="5"/>
  <c r="AB21" i="5" s="1"/>
  <c r="O4" i="5"/>
  <c r="O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P14" i="5" s="1"/>
  <c r="O8" i="5"/>
  <c r="O7" i="5"/>
  <c r="O6" i="5"/>
  <c r="P8" i="5" s="1"/>
  <c r="O5" i="5"/>
  <c r="U25" i="5"/>
  <c r="AA25" i="5" l="1"/>
  <c r="AB25" i="5" s="1"/>
  <c r="AA22" i="5"/>
  <c r="AB22" i="5" s="1"/>
  <c r="AA24" i="5"/>
  <c r="AB24" i="5" s="1"/>
  <c r="AB23" i="5"/>
  <c r="P38" i="5"/>
  <c r="Q38" i="5" s="1"/>
  <c r="P26" i="5"/>
  <c r="Q26" i="5" s="1"/>
  <c r="Q14" i="5"/>
  <c r="P50" i="5"/>
  <c r="Q50" i="5" s="1"/>
  <c r="Q8" i="5"/>
  <c r="P20" i="5"/>
  <c r="Q20" i="5" s="1"/>
  <c r="P32" i="5"/>
  <c r="Q32" i="5" s="1"/>
  <c r="P44" i="5"/>
  <c r="Q44" i="5" s="1"/>
  <c r="P56" i="5"/>
  <c r="Q56" i="5" s="1"/>
  <c r="P62" i="5"/>
  <c r="Q62" i="5" s="1"/>
  <c r="V25" i="5"/>
  <c r="U22" i="5"/>
  <c r="V22" i="5" s="1"/>
  <c r="U23" i="5"/>
  <c r="V23" i="5" s="1"/>
  <c r="U24" i="5"/>
  <c r="V24" i="5" s="1"/>
</calcChain>
</file>

<file path=xl/sharedStrings.xml><?xml version="1.0" encoding="utf-8"?>
<sst xmlns="http://schemas.openxmlformats.org/spreadsheetml/2006/main" count="44" uniqueCount="29">
  <si>
    <t>Zone</t>
  </si>
  <si>
    <t>Sites' Replicate</t>
  </si>
  <si>
    <t>Sites</t>
  </si>
  <si>
    <t>Season (1 = Dry; 2 = Wet)</t>
  </si>
  <si>
    <t>Total RA (ng/L)</t>
  </si>
  <si>
    <t>Dry Season</t>
  </si>
  <si>
    <t>df</t>
  </si>
  <si>
    <t>Asymp. Sig.</t>
  </si>
  <si>
    <t>SE</t>
  </si>
  <si>
    <t>T</t>
  </si>
  <si>
    <t>1 vs 4</t>
  </si>
  <si>
    <t>5 vs 9</t>
  </si>
  <si>
    <t>5 vs 4</t>
  </si>
  <si>
    <t>Q 0.05,10</t>
  </si>
  <si>
    <t>Q (Difference/SE)</t>
  </si>
  <si>
    <t>Difference</t>
  </si>
  <si>
    <t>Mean Ranks</t>
  </si>
  <si>
    <t>Sum of Rank</t>
  </si>
  <si>
    <t>Rank</t>
  </si>
  <si>
    <t>a Kruskal Wallis Test</t>
  </si>
  <si>
    <t>b Grouping Variable: Zone</t>
  </si>
  <si>
    <t>Kruskal-Wallis H</t>
  </si>
  <si>
    <t>Total_RA</t>
  </si>
  <si>
    <t>1 vs 9</t>
  </si>
  <si>
    <t>6 vs 4</t>
  </si>
  <si>
    <t>Test Statisticsa,b</t>
  </si>
  <si>
    <t>5 vs 6</t>
  </si>
  <si>
    <t>5 vs 8</t>
  </si>
  <si>
    <t>5 vs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</si>
</sst>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rgb="FF000000"/>
      </patternFill>
    </fill>
  </fills>
  <borders count="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164" fontId="2" fillId="2" borderId="2" xfId="0" applyNumberFormat="1" applyFont="1" applyFill="1" applyBorder="1" applyAlignment="1">
      <alignment horizontal="left"/>
    </xf>
    <xf numFmtId="164" fontId="2" fillId="2" borderId="3" xfId="0" applyNumberFormat="1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4" borderId="0" xfId="0" applyFont="1" applyFill="1" applyAlignment="1">
      <alignment horizontal="left"/>
    </xf>
    <xf numFmtId="0" fontId="3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4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164" fontId="3" fillId="5" borderId="0" xfId="0" applyNumberFormat="1" applyFont="1" applyFill="1" applyAlignment="1">
      <alignment horizontal="left" vertical="top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Alignment="1">
      <alignment horizontal="left"/>
    </xf>
    <xf numFmtId="164" fontId="3" fillId="4" borderId="0" xfId="0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164" fontId="8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164" fontId="8" fillId="0" borderId="0" xfId="0" applyNumberFormat="1" applyFont="1" applyFill="1" applyAlignment="1">
      <alignment horizontal="left"/>
    </xf>
    <xf numFmtId="164" fontId="10" fillId="0" borderId="0" xfId="0" applyNumberFormat="1" applyFont="1" applyFill="1" applyBorder="1" applyAlignment="1">
      <alignment horizontal="left"/>
    </xf>
    <xf numFmtId="164" fontId="10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164" fontId="9" fillId="0" borderId="0" xfId="0" applyNumberFormat="1" applyFont="1" applyFill="1" applyAlignment="1">
      <alignment horizontal="left"/>
    </xf>
    <xf numFmtId="0" fontId="9" fillId="4" borderId="0" xfId="0" applyFont="1" applyFill="1" applyAlignment="1">
      <alignment horizontal="left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mruColors>
      <color rgb="FFF6C6CD"/>
      <color rgb="FFEDB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0AE9B-1D88-C743-855D-FCAC09012BB3}">
  <dimension ref="A1:AC66"/>
  <sheetViews>
    <sheetView tabSelected="1" topLeftCell="G1" zoomScale="84" workbookViewId="0">
      <selection activeCell="N17" sqref="N17"/>
    </sheetView>
  </sheetViews>
  <sheetFormatPr baseColWidth="10" defaultRowHeight="16" x14ac:dyDescent="0.2"/>
  <cols>
    <col min="4" max="4" width="29.83203125" customWidth="1"/>
    <col min="8" max="8" width="18.1640625" customWidth="1"/>
    <col min="13" max="13" width="11" bestFit="1" customWidth="1"/>
    <col min="14" max="14" width="15.5" bestFit="1" customWidth="1"/>
    <col min="15" max="15" width="11" bestFit="1" customWidth="1"/>
    <col min="16" max="16" width="12.83203125" bestFit="1" customWidth="1"/>
    <col min="17" max="17" width="11" bestFit="1" customWidth="1"/>
    <col min="19" max="20" width="11" bestFit="1" customWidth="1"/>
    <col min="21" max="21" width="7.5" bestFit="1" customWidth="1"/>
    <col min="22" max="22" width="17.83203125" bestFit="1" customWidth="1"/>
    <col min="23" max="23" width="11" bestFit="1" customWidth="1"/>
  </cols>
  <sheetData>
    <row r="1" spans="1:29" x14ac:dyDescent="0.2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H1" s="7" t="s">
        <v>5</v>
      </c>
      <c r="I1" s="8"/>
      <c r="J1" s="8"/>
      <c r="M1" s="7" t="s">
        <v>5</v>
      </c>
    </row>
    <row r="2" spans="1:29" x14ac:dyDescent="0.2">
      <c r="A2" s="4">
        <v>1</v>
      </c>
      <c r="B2" s="4">
        <v>1</v>
      </c>
      <c r="C2" s="4">
        <v>3</v>
      </c>
      <c r="D2" s="4">
        <v>1</v>
      </c>
      <c r="E2" s="5">
        <v>0.15140000000000001</v>
      </c>
      <c r="H2" s="1" t="s">
        <v>25</v>
      </c>
      <c r="I2" s="8"/>
      <c r="J2" s="8"/>
      <c r="M2" s="14" t="s">
        <v>0</v>
      </c>
      <c r="N2" s="18" t="s">
        <v>4</v>
      </c>
      <c r="O2" s="15" t="s">
        <v>18</v>
      </c>
      <c r="P2" s="11" t="s">
        <v>17</v>
      </c>
      <c r="Q2" s="11" t="s">
        <v>16</v>
      </c>
      <c r="R2" s="16"/>
      <c r="S2" s="11" t="s">
        <v>9</v>
      </c>
      <c r="T2" s="11">
        <f>(38^3-38)</f>
        <v>54834</v>
      </c>
    </row>
    <row r="3" spans="1:29" x14ac:dyDescent="0.2">
      <c r="A3" s="4">
        <v>1</v>
      </c>
      <c r="B3" s="4">
        <v>1</v>
      </c>
      <c r="C3" s="4">
        <v>4</v>
      </c>
      <c r="D3" s="4">
        <v>1</v>
      </c>
      <c r="E3" s="5">
        <v>9.665E-2</v>
      </c>
      <c r="H3" s="8"/>
      <c r="I3" s="8" t="s">
        <v>22</v>
      </c>
      <c r="J3" s="8"/>
      <c r="M3" s="14">
        <v>1</v>
      </c>
      <c r="N3" s="22">
        <v>0.15140000000000001</v>
      </c>
      <c r="O3" s="11">
        <f>_xlfn.RANK.AVG(N3,$N$3:$N$62,1)</f>
        <v>46</v>
      </c>
      <c r="P3" s="11"/>
      <c r="Q3" s="11"/>
      <c r="R3" s="16"/>
      <c r="S3" s="10" t="s">
        <v>8</v>
      </c>
      <c r="T3" s="17">
        <f>SQRT(((60*61/12)-(T2/(12*59)))*(1/6+1/6))</f>
        <v>8.7092067655944252</v>
      </c>
    </row>
    <row r="4" spans="1:29" x14ac:dyDescent="0.2">
      <c r="A4" s="4">
        <v>1</v>
      </c>
      <c r="B4" s="4">
        <v>2</v>
      </c>
      <c r="C4" s="4">
        <v>5</v>
      </c>
      <c r="D4" s="4">
        <v>1</v>
      </c>
      <c r="E4" s="5">
        <v>0.38300000000000001</v>
      </c>
      <c r="H4" s="8" t="s">
        <v>21</v>
      </c>
      <c r="I4" s="8">
        <v>30.867000000000001</v>
      </c>
      <c r="J4" s="8"/>
      <c r="M4" s="14">
        <v>1</v>
      </c>
      <c r="N4" s="22">
        <v>9.665E-2</v>
      </c>
      <c r="O4" s="11">
        <f>_xlfn.RANK.AVG(N4,$N$3:$N$62,1)</f>
        <v>45</v>
      </c>
      <c r="P4" s="11"/>
      <c r="Q4" s="11"/>
      <c r="R4" s="16"/>
    </row>
    <row r="5" spans="1:29" x14ac:dyDescent="0.2">
      <c r="A5" s="4">
        <v>1</v>
      </c>
      <c r="B5" s="4">
        <v>2</v>
      </c>
      <c r="C5" s="4">
        <v>6</v>
      </c>
      <c r="D5" s="4">
        <v>1</v>
      </c>
      <c r="E5" s="5">
        <v>1.1823999999999999</v>
      </c>
      <c r="H5" s="8" t="s">
        <v>6</v>
      </c>
      <c r="I5" s="8">
        <v>9</v>
      </c>
      <c r="J5" s="8"/>
      <c r="M5" s="14">
        <v>1</v>
      </c>
      <c r="N5" s="22">
        <v>0.38300000000000001</v>
      </c>
      <c r="O5" s="11">
        <f t="shared" ref="O5:O62" si="0">_xlfn.RANK.AVG(N5,$N$3:$N$62,1)</f>
        <v>50</v>
      </c>
      <c r="P5" s="11"/>
      <c r="Q5" s="11"/>
      <c r="R5" s="16"/>
    </row>
    <row r="6" spans="1:29" x14ac:dyDescent="0.2">
      <c r="A6" s="4">
        <v>1</v>
      </c>
      <c r="B6" s="4">
        <v>3</v>
      </c>
      <c r="C6" s="4">
        <v>7</v>
      </c>
      <c r="D6" s="4">
        <v>1</v>
      </c>
      <c r="E6" s="5">
        <v>0</v>
      </c>
      <c r="H6" s="9" t="s">
        <v>7</v>
      </c>
      <c r="I6" s="9">
        <v>0</v>
      </c>
      <c r="J6" s="8"/>
      <c r="M6" s="14">
        <v>1</v>
      </c>
      <c r="N6" s="22">
        <v>1.1823999999999999</v>
      </c>
      <c r="O6" s="11">
        <f t="shared" si="0"/>
        <v>58</v>
      </c>
      <c r="P6" s="11"/>
      <c r="Q6" s="11"/>
      <c r="R6" s="16"/>
      <c r="S6" s="14" t="s">
        <v>0</v>
      </c>
      <c r="T6" s="14" t="s">
        <v>16</v>
      </c>
      <c r="U6" s="16"/>
      <c r="V6" s="16"/>
      <c r="W6" s="16"/>
      <c r="Y6" s="14" t="s">
        <v>0</v>
      </c>
      <c r="Z6" s="14" t="s">
        <v>16</v>
      </c>
      <c r="AA6" s="16"/>
      <c r="AB6" s="16"/>
      <c r="AC6" s="16"/>
    </row>
    <row r="7" spans="1:29" x14ac:dyDescent="0.2">
      <c r="A7" s="4">
        <v>1</v>
      </c>
      <c r="B7" s="4">
        <v>3</v>
      </c>
      <c r="C7" s="4">
        <v>8</v>
      </c>
      <c r="D7" s="4">
        <v>1</v>
      </c>
      <c r="E7" s="5">
        <v>0.08</v>
      </c>
      <c r="H7" s="8" t="s">
        <v>19</v>
      </c>
      <c r="I7" s="8"/>
      <c r="J7" s="8"/>
      <c r="M7" s="14">
        <v>1</v>
      </c>
      <c r="N7" s="25">
        <v>0</v>
      </c>
      <c r="O7" s="11">
        <f t="shared" si="0"/>
        <v>22</v>
      </c>
      <c r="P7" s="11"/>
      <c r="Q7" s="11"/>
      <c r="R7" s="16"/>
      <c r="S7" s="11">
        <v>4</v>
      </c>
      <c r="T7" s="19">
        <v>22</v>
      </c>
      <c r="U7" s="16"/>
      <c r="V7" s="16"/>
      <c r="W7" s="16"/>
      <c r="Y7" s="11">
        <v>4</v>
      </c>
      <c r="Z7" s="19">
        <v>10</v>
      </c>
      <c r="AA7" s="16"/>
      <c r="AB7" s="16"/>
      <c r="AC7" s="16"/>
    </row>
    <row r="8" spans="1:29" x14ac:dyDescent="0.2">
      <c r="A8" s="4">
        <v>2</v>
      </c>
      <c r="B8" s="4">
        <v>4</v>
      </c>
      <c r="C8" s="4">
        <v>9</v>
      </c>
      <c r="D8" s="4">
        <v>1</v>
      </c>
      <c r="E8" s="5">
        <v>0</v>
      </c>
      <c r="H8" s="8" t="s">
        <v>20</v>
      </c>
      <c r="I8" s="8"/>
      <c r="J8" s="8"/>
      <c r="M8" s="14">
        <v>1</v>
      </c>
      <c r="N8" s="22">
        <v>0.08</v>
      </c>
      <c r="O8" s="11">
        <f t="shared" si="0"/>
        <v>44</v>
      </c>
      <c r="P8" s="11">
        <f>SUM(O3:O8)</f>
        <v>265</v>
      </c>
      <c r="Q8" s="11">
        <f>P8/6</f>
        <v>44.166666666666664</v>
      </c>
      <c r="R8" s="16"/>
      <c r="S8" s="11">
        <v>6</v>
      </c>
      <c r="T8" s="19">
        <v>22</v>
      </c>
      <c r="U8" s="16"/>
      <c r="V8" s="16"/>
      <c r="W8" s="16"/>
      <c r="Y8" s="11">
        <v>9</v>
      </c>
      <c r="Z8" s="19">
        <v>21.1666666666667</v>
      </c>
      <c r="AA8" s="16"/>
      <c r="AB8" s="16"/>
      <c r="AC8" s="16"/>
    </row>
    <row r="9" spans="1:29" x14ac:dyDescent="0.2">
      <c r="A9" s="4">
        <v>2</v>
      </c>
      <c r="B9" s="4">
        <v>4</v>
      </c>
      <c r="C9" s="4">
        <v>10</v>
      </c>
      <c r="D9" s="4">
        <v>1</v>
      </c>
      <c r="E9" s="5">
        <v>0</v>
      </c>
      <c r="H9" s="8"/>
      <c r="I9" s="8"/>
      <c r="J9" s="8"/>
      <c r="M9" s="14">
        <v>2</v>
      </c>
      <c r="N9" s="25">
        <v>0</v>
      </c>
      <c r="O9" s="11">
        <f t="shared" si="0"/>
        <v>22</v>
      </c>
      <c r="P9" s="11"/>
      <c r="Q9" s="11"/>
      <c r="R9" s="16"/>
      <c r="S9" s="11">
        <v>8</v>
      </c>
      <c r="T9" s="19">
        <v>22</v>
      </c>
      <c r="U9" s="16"/>
      <c r="V9" s="16"/>
      <c r="W9" s="16"/>
      <c r="Y9" s="11">
        <v>2</v>
      </c>
      <c r="Z9" s="19">
        <v>24.666666666666668</v>
      </c>
      <c r="AA9" s="16"/>
      <c r="AB9" s="16"/>
      <c r="AC9" s="16"/>
    </row>
    <row r="10" spans="1:29" x14ac:dyDescent="0.2">
      <c r="A10" s="4">
        <v>2</v>
      </c>
      <c r="B10" s="4">
        <v>5</v>
      </c>
      <c r="C10" s="4">
        <v>11</v>
      </c>
      <c r="D10" s="4">
        <v>1</v>
      </c>
      <c r="E10" s="5">
        <v>0</v>
      </c>
      <c r="M10" s="14">
        <v>2</v>
      </c>
      <c r="N10" s="25">
        <v>0</v>
      </c>
      <c r="O10" s="11">
        <f t="shared" si="0"/>
        <v>22</v>
      </c>
      <c r="P10" s="11"/>
      <c r="Q10" s="11"/>
      <c r="R10" s="16"/>
      <c r="S10" s="11">
        <v>9</v>
      </c>
      <c r="T10" s="19">
        <v>22</v>
      </c>
      <c r="U10" s="16"/>
      <c r="V10" s="16"/>
      <c r="W10" s="16"/>
      <c r="Y10" s="11">
        <v>8</v>
      </c>
      <c r="Z10" s="19">
        <v>26.4166666666667</v>
      </c>
      <c r="AA10" s="16"/>
      <c r="AB10" s="16"/>
      <c r="AC10" s="16"/>
    </row>
    <row r="11" spans="1:29" x14ac:dyDescent="0.2">
      <c r="A11" s="4">
        <v>2</v>
      </c>
      <c r="B11" s="4">
        <v>5</v>
      </c>
      <c r="C11" s="4">
        <v>12</v>
      </c>
      <c r="D11" s="4">
        <v>1</v>
      </c>
      <c r="E11" s="5">
        <v>0</v>
      </c>
      <c r="M11" s="14">
        <v>2</v>
      </c>
      <c r="N11" s="26">
        <v>0</v>
      </c>
      <c r="O11" s="11">
        <f t="shared" si="0"/>
        <v>22</v>
      </c>
      <c r="P11" s="11"/>
      <c r="Q11" s="11"/>
      <c r="R11" s="16"/>
      <c r="S11" s="11">
        <v>10</v>
      </c>
      <c r="T11" s="19">
        <v>27.166666666666668</v>
      </c>
      <c r="U11" s="16"/>
      <c r="V11" s="16"/>
      <c r="W11" s="16"/>
      <c r="Y11" s="11">
        <v>7</v>
      </c>
      <c r="Z11" s="19">
        <v>27.916666666666668</v>
      </c>
      <c r="AA11" s="16"/>
      <c r="AB11" s="16"/>
      <c r="AC11" s="16"/>
    </row>
    <row r="12" spans="1:29" x14ac:dyDescent="0.2">
      <c r="A12" s="4">
        <v>2</v>
      </c>
      <c r="B12" s="4">
        <v>6</v>
      </c>
      <c r="C12" s="4">
        <v>13</v>
      </c>
      <c r="D12" s="4">
        <v>1</v>
      </c>
      <c r="E12" s="5">
        <v>0.95219999999999994</v>
      </c>
      <c r="M12" s="14">
        <v>2</v>
      </c>
      <c r="N12" s="25">
        <v>0</v>
      </c>
      <c r="O12" s="11">
        <f t="shared" si="0"/>
        <v>22</v>
      </c>
      <c r="P12" s="11"/>
      <c r="Q12" s="11"/>
      <c r="R12" s="16"/>
      <c r="S12" s="11">
        <v>7</v>
      </c>
      <c r="T12" s="19">
        <v>27.5</v>
      </c>
      <c r="U12" s="16"/>
      <c r="V12" s="16"/>
      <c r="W12" s="16"/>
      <c r="Y12" s="11">
        <v>10</v>
      </c>
      <c r="Z12" s="19">
        <v>28.666666666666668</v>
      </c>
      <c r="AA12" s="16"/>
      <c r="AB12" s="16"/>
      <c r="AC12" s="16"/>
    </row>
    <row r="13" spans="1:29" x14ac:dyDescent="0.2">
      <c r="A13" s="4">
        <v>2</v>
      </c>
      <c r="B13" s="4">
        <v>6</v>
      </c>
      <c r="C13" s="4">
        <v>14</v>
      </c>
      <c r="D13" s="4">
        <v>1</v>
      </c>
      <c r="E13" s="5">
        <v>0.81174999999999997</v>
      </c>
      <c r="M13" s="14">
        <v>2</v>
      </c>
      <c r="N13" s="22">
        <v>0.95219999999999994</v>
      </c>
      <c r="O13" s="11">
        <f t="shared" si="0"/>
        <v>57</v>
      </c>
      <c r="P13" s="11"/>
      <c r="Q13" s="11"/>
      <c r="R13" s="16"/>
      <c r="S13" s="11">
        <v>3</v>
      </c>
      <c r="T13" s="19">
        <v>32.166666666666664</v>
      </c>
      <c r="U13" s="16"/>
      <c r="V13" s="16"/>
      <c r="W13" s="16"/>
      <c r="Y13" s="11">
        <v>3</v>
      </c>
      <c r="Z13" s="19">
        <v>35</v>
      </c>
      <c r="AA13" s="16"/>
      <c r="AB13" s="16"/>
      <c r="AC13" s="16"/>
    </row>
    <row r="14" spans="1:29" x14ac:dyDescent="0.2">
      <c r="A14" s="4">
        <v>3</v>
      </c>
      <c r="B14" s="4">
        <v>7</v>
      </c>
      <c r="C14" s="4">
        <v>15</v>
      </c>
      <c r="D14" s="4">
        <v>1</v>
      </c>
      <c r="E14" s="5">
        <v>0.53799999999999992</v>
      </c>
      <c r="M14" s="14">
        <v>2</v>
      </c>
      <c r="N14" s="22">
        <v>0.81174999999999997</v>
      </c>
      <c r="O14" s="11">
        <f t="shared" si="0"/>
        <v>56</v>
      </c>
      <c r="P14" s="11">
        <f>SUM(O9:O14)</f>
        <v>201</v>
      </c>
      <c r="Q14" s="11">
        <f>P14/6</f>
        <v>33.5</v>
      </c>
      <c r="R14" s="16"/>
      <c r="S14" s="11">
        <v>2</v>
      </c>
      <c r="T14" s="19">
        <v>33.5</v>
      </c>
      <c r="U14" s="16"/>
      <c r="V14" s="16"/>
      <c r="W14" s="16"/>
      <c r="Y14" s="11">
        <v>6</v>
      </c>
      <c r="Z14" s="19">
        <v>35.833333333333336</v>
      </c>
      <c r="AA14" s="16"/>
      <c r="AB14" s="16"/>
      <c r="AC14" s="16"/>
    </row>
    <row r="15" spans="1:29" x14ac:dyDescent="0.2">
      <c r="A15" s="4">
        <v>3</v>
      </c>
      <c r="B15" s="4">
        <v>7</v>
      </c>
      <c r="C15" s="4">
        <v>16</v>
      </c>
      <c r="D15" s="4">
        <v>1</v>
      </c>
      <c r="E15" s="5">
        <v>0.40199999999999997</v>
      </c>
      <c r="M15" s="14">
        <v>3</v>
      </c>
      <c r="N15" s="22">
        <v>0.53799999999999992</v>
      </c>
      <c r="O15" s="11">
        <f t="shared" si="0"/>
        <v>54</v>
      </c>
      <c r="P15" s="11"/>
      <c r="Q15" s="11"/>
      <c r="R15" s="16"/>
      <c r="S15" s="11">
        <v>1</v>
      </c>
      <c r="T15" s="19">
        <v>44.166666666666664</v>
      </c>
      <c r="U15" s="16"/>
      <c r="V15" s="16"/>
      <c r="W15" s="16"/>
      <c r="Y15" s="11">
        <v>1</v>
      </c>
      <c r="Z15" s="19">
        <v>43.666666666666664</v>
      </c>
      <c r="AA15" s="16"/>
      <c r="AB15" s="16"/>
      <c r="AC15" s="16"/>
    </row>
    <row r="16" spans="1:29" x14ac:dyDescent="0.2">
      <c r="A16" s="4">
        <v>3</v>
      </c>
      <c r="B16" s="4">
        <v>8</v>
      </c>
      <c r="C16" s="4">
        <v>17</v>
      </c>
      <c r="D16" s="4">
        <v>1</v>
      </c>
      <c r="E16" s="5">
        <v>0</v>
      </c>
      <c r="M16" s="14">
        <v>3</v>
      </c>
      <c r="N16" s="22">
        <v>0.40199999999999997</v>
      </c>
      <c r="O16" s="11">
        <f t="shared" si="0"/>
        <v>51</v>
      </c>
      <c r="P16" s="11"/>
      <c r="Q16" s="11"/>
      <c r="R16" s="16"/>
      <c r="S16" s="11">
        <v>5</v>
      </c>
      <c r="T16" s="19">
        <v>52.5</v>
      </c>
      <c r="U16" s="16"/>
      <c r="V16" s="16"/>
      <c r="W16" s="16"/>
      <c r="Y16" s="11">
        <v>5</v>
      </c>
      <c r="Z16" s="19">
        <v>51.666666666666664</v>
      </c>
      <c r="AA16" s="16"/>
      <c r="AB16" s="16"/>
      <c r="AC16" s="16"/>
    </row>
    <row r="17" spans="1:29" x14ac:dyDescent="0.2">
      <c r="A17" s="4">
        <v>3</v>
      </c>
      <c r="B17" s="4">
        <v>8</v>
      </c>
      <c r="C17" s="4">
        <v>18</v>
      </c>
      <c r="D17" s="4">
        <v>1</v>
      </c>
      <c r="E17" s="5">
        <v>0</v>
      </c>
      <c r="M17" s="14">
        <v>3</v>
      </c>
      <c r="N17" s="25">
        <v>0</v>
      </c>
      <c r="O17" s="11">
        <f t="shared" si="0"/>
        <v>22</v>
      </c>
      <c r="P17" s="11"/>
      <c r="Q17" s="11"/>
      <c r="R17" s="16"/>
      <c r="S17" s="11"/>
      <c r="T17" s="11"/>
      <c r="U17" s="16"/>
      <c r="V17" s="16"/>
      <c r="W17" s="16"/>
      <c r="Y17" s="11"/>
      <c r="Z17" s="11"/>
      <c r="AA17" s="16"/>
      <c r="AB17" s="16"/>
      <c r="AC17" s="16"/>
    </row>
    <row r="18" spans="1:29" x14ac:dyDescent="0.2">
      <c r="A18" s="4">
        <v>3</v>
      </c>
      <c r="B18" s="4">
        <v>9</v>
      </c>
      <c r="C18" s="4">
        <v>19</v>
      </c>
      <c r="D18" s="4">
        <v>1</v>
      </c>
      <c r="E18" s="5">
        <v>0</v>
      </c>
      <c r="M18" s="14">
        <v>3</v>
      </c>
      <c r="N18" s="25">
        <v>0</v>
      </c>
      <c r="O18" s="11">
        <f t="shared" si="0"/>
        <v>22</v>
      </c>
      <c r="P18" s="11"/>
      <c r="Q18" s="11"/>
      <c r="R18" s="16"/>
      <c r="S18" s="11"/>
      <c r="T18" s="11"/>
      <c r="U18" s="16"/>
      <c r="V18" s="16"/>
      <c r="W18" s="16"/>
      <c r="Y18" s="11"/>
      <c r="Z18" s="11"/>
      <c r="AA18" s="16"/>
      <c r="AB18" s="16"/>
      <c r="AC18" s="16"/>
    </row>
    <row r="19" spans="1:29" x14ac:dyDescent="0.2">
      <c r="A19" s="4">
        <v>3</v>
      </c>
      <c r="B19" s="4">
        <v>9</v>
      </c>
      <c r="C19" s="4">
        <v>20</v>
      </c>
      <c r="D19" s="4">
        <v>1</v>
      </c>
      <c r="E19" s="5">
        <v>0</v>
      </c>
      <c r="M19" s="14">
        <v>3</v>
      </c>
      <c r="N19" s="26">
        <v>0</v>
      </c>
      <c r="O19" s="11">
        <f t="shared" si="0"/>
        <v>22</v>
      </c>
      <c r="P19" s="11"/>
      <c r="Q19" s="11"/>
      <c r="R19" s="16"/>
      <c r="S19" s="11"/>
      <c r="T19" s="11"/>
      <c r="U19" s="16"/>
      <c r="V19" s="16"/>
      <c r="W19" s="16"/>
      <c r="Y19" s="11"/>
      <c r="Z19" s="11"/>
      <c r="AA19" s="16"/>
      <c r="AB19" s="16"/>
      <c r="AC19" s="16"/>
    </row>
    <row r="20" spans="1:29" x14ac:dyDescent="0.2">
      <c r="A20" s="4">
        <v>4</v>
      </c>
      <c r="B20" s="4">
        <v>10</v>
      </c>
      <c r="C20" s="4">
        <v>21</v>
      </c>
      <c r="D20" s="4">
        <v>1</v>
      </c>
      <c r="E20" s="5">
        <v>0</v>
      </c>
      <c r="M20" s="14">
        <v>3</v>
      </c>
      <c r="N20" s="25">
        <v>0</v>
      </c>
      <c r="O20" s="11">
        <f t="shared" si="0"/>
        <v>22</v>
      </c>
      <c r="P20" s="11">
        <f>SUM(O15:O20)</f>
        <v>193</v>
      </c>
      <c r="Q20" s="11">
        <f>P20/6</f>
        <v>32.166666666666664</v>
      </c>
      <c r="R20" s="16"/>
      <c r="S20" s="11"/>
      <c r="T20" s="14" t="s">
        <v>15</v>
      </c>
      <c r="U20" s="14" t="s">
        <v>8</v>
      </c>
      <c r="V20" s="14" t="s">
        <v>14</v>
      </c>
      <c r="W20" s="14" t="s">
        <v>13</v>
      </c>
      <c r="Y20" s="11"/>
      <c r="Z20" s="14" t="s">
        <v>15</v>
      </c>
      <c r="AA20" s="14" t="s">
        <v>8</v>
      </c>
      <c r="AB20" s="14" t="s">
        <v>14</v>
      </c>
      <c r="AC20" s="14" t="s">
        <v>13</v>
      </c>
    </row>
    <row r="21" spans="1:29" x14ac:dyDescent="0.2">
      <c r="A21" s="4">
        <v>4</v>
      </c>
      <c r="B21" s="4">
        <v>10</v>
      </c>
      <c r="C21" s="4">
        <v>22</v>
      </c>
      <c r="D21" s="4">
        <v>1</v>
      </c>
      <c r="E21" s="5">
        <v>0</v>
      </c>
      <c r="M21" s="14">
        <v>4</v>
      </c>
      <c r="N21" s="26">
        <v>0</v>
      </c>
      <c r="O21" s="11">
        <f t="shared" si="0"/>
        <v>22</v>
      </c>
      <c r="P21" s="11"/>
      <c r="Q21" s="11"/>
      <c r="R21" s="16"/>
      <c r="S21" s="13" t="s">
        <v>12</v>
      </c>
      <c r="T21" s="20">
        <f>T16-T7</f>
        <v>30.5</v>
      </c>
      <c r="U21" s="20">
        <f>$T$3</f>
        <v>8.7092067655944252</v>
      </c>
      <c r="V21" s="20">
        <f>T21/U21</f>
        <v>3.502041095233809</v>
      </c>
      <c r="W21" s="13">
        <v>3.2610000000000001</v>
      </c>
      <c r="Y21" s="13" t="s">
        <v>12</v>
      </c>
      <c r="Z21" s="20">
        <f>Z16-Z7</f>
        <v>41.666666666666664</v>
      </c>
      <c r="AA21" s="20">
        <f>$T$3</f>
        <v>8.7092067655944252</v>
      </c>
      <c r="AB21" s="20">
        <f>Z21/AA21</f>
        <v>4.7842091464942742</v>
      </c>
      <c r="AC21" s="13">
        <v>3.2610000000000001</v>
      </c>
    </row>
    <row r="22" spans="1:29" x14ac:dyDescent="0.2">
      <c r="A22" s="4">
        <v>4</v>
      </c>
      <c r="B22" s="4">
        <v>11</v>
      </c>
      <c r="C22" s="4">
        <v>23</v>
      </c>
      <c r="D22" s="4">
        <v>1</v>
      </c>
      <c r="E22" s="5">
        <v>0</v>
      </c>
      <c r="M22" s="14">
        <v>4</v>
      </c>
      <c r="N22" s="26">
        <v>0</v>
      </c>
      <c r="O22" s="11">
        <f t="shared" si="0"/>
        <v>22</v>
      </c>
      <c r="P22" s="11"/>
      <c r="Q22" s="11"/>
      <c r="R22" s="16"/>
      <c r="S22" s="29" t="s">
        <v>26</v>
      </c>
      <c r="T22" s="20">
        <f>T16-T8</f>
        <v>30.5</v>
      </c>
      <c r="U22" s="20">
        <f t="shared" ref="U22:U25" si="1">$T$3</f>
        <v>8.7092067655944252</v>
      </c>
      <c r="V22" s="20">
        <f>T22/U22</f>
        <v>3.502041095233809</v>
      </c>
      <c r="W22" s="13">
        <v>3.2610000000000001</v>
      </c>
      <c r="Y22" s="11" t="s">
        <v>11</v>
      </c>
      <c r="Z22" s="19">
        <f>Z16-Z8</f>
        <v>30.499999999999964</v>
      </c>
      <c r="AA22" s="21">
        <f t="shared" ref="AA22:AA25" si="2">$T$3</f>
        <v>8.7092067655944252</v>
      </c>
      <c r="AB22" s="19">
        <f>Z22/AA22</f>
        <v>3.502041095233805</v>
      </c>
      <c r="AC22" s="11">
        <v>3.2610000000000001</v>
      </c>
    </row>
    <row r="23" spans="1:29" x14ac:dyDescent="0.2">
      <c r="A23" s="4">
        <v>4</v>
      </c>
      <c r="B23" s="4">
        <v>11</v>
      </c>
      <c r="C23" s="4">
        <v>24</v>
      </c>
      <c r="D23" s="4">
        <v>1</v>
      </c>
      <c r="E23" s="5">
        <v>0</v>
      </c>
      <c r="M23" s="14">
        <v>4</v>
      </c>
      <c r="N23" s="26">
        <v>0</v>
      </c>
      <c r="O23" s="11">
        <f t="shared" si="0"/>
        <v>22</v>
      </c>
      <c r="P23" s="11"/>
      <c r="Q23" s="11"/>
      <c r="R23" s="16"/>
      <c r="S23" s="29" t="s">
        <v>27</v>
      </c>
      <c r="T23" s="20">
        <f>T16-T9</f>
        <v>30.5</v>
      </c>
      <c r="U23" s="20">
        <f t="shared" si="1"/>
        <v>8.7092067655944252</v>
      </c>
      <c r="V23" s="20">
        <f>T23/U23</f>
        <v>3.502041095233809</v>
      </c>
      <c r="W23" s="13">
        <v>3.2610000000000001</v>
      </c>
      <c r="Y23" s="13" t="s">
        <v>10</v>
      </c>
      <c r="Z23" s="20">
        <f>Z15-Z7</f>
        <v>33.666666666666664</v>
      </c>
      <c r="AA23" s="20">
        <f t="shared" si="2"/>
        <v>8.7092067655944252</v>
      </c>
      <c r="AB23" s="20">
        <f>Z23/AA23</f>
        <v>3.8656409903673734</v>
      </c>
      <c r="AC23" s="13">
        <v>3.2610000000000001</v>
      </c>
    </row>
    <row r="24" spans="1:29" x14ac:dyDescent="0.2">
      <c r="A24" s="4">
        <v>4</v>
      </c>
      <c r="B24" s="4">
        <v>12</v>
      </c>
      <c r="C24" s="4">
        <v>25</v>
      </c>
      <c r="D24" s="4">
        <v>1</v>
      </c>
      <c r="E24" s="5">
        <v>0</v>
      </c>
      <c r="M24" s="14">
        <v>4</v>
      </c>
      <c r="N24" s="25">
        <v>0</v>
      </c>
      <c r="O24" s="11">
        <f t="shared" si="0"/>
        <v>22</v>
      </c>
      <c r="P24" s="11"/>
      <c r="Q24" s="11"/>
      <c r="R24" s="16"/>
      <c r="S24" s="29" t="s">
        <v>11</v>
      </c>
      <c r="T24" s="20">
        <f>T16-T10</f>
        <v>30.5</v>
      </c>
      <c r="U24" s="20">
        <f t="shared" si="1"/>
        <v>8.7092067655944252</v>
      </c>
      <c r="V24" s="20">
        <f>T24/U24</f>
        <v>3.502041095233809</v>
      </c>
      <c r="W24" s="13">
        <v>3.2610000000000001</v>
      </c>
      <c r="Y24" s="23" t="s">
        <v>23</v>
      </c>
      <c r="Z24" s="19">
        <f>Z15-Z8</f>
        <v>22.499999999999964</v>
      </c>
      <c r="AA24" s="21">
        <f t="shared" si="2"/>
        <v>8.7092067655944252</v>
      </c>
      <c r="AB24" s="19">
        <f>Z24/AA24</f>
        <v>2.5834729391069042</v>
      </c>
      <c r="AC24" s="11">
        <v>3.2610000000000001</v>
      </c>
    </row>
    <row r="25" spans="1:29" x14ac:dyDescent="0.2">
      <c r="A25" s="4">
        <v>4</v>
      </c>
      <c r="B25" s="4">
        <v>12</v>
      </c>
      <c r="C25" s="4">
        <v>26</v>
      </c>
      <c r="D25" s="4">
        <v>1</v>
      </c>
      <c r="E25" s="5">
        <v>0</v>
      </c>
      <c r="M25" s="14">
        <v>4</v>
      </c>
      <c r="N25" s="25">
        <v>0</v>
      </c>
      <c r="O25" s="11">
        <f t="shared" si="0"/>
        <v>22</v>
      </c>
      <c r="P25" s="11"/>
      <c r="Q25" s="11"/>
      <c r="R25" s="16"/>
      <c r="S25" s="27" t="s">
        <v>28</v>
      </c>
      <c r="T25" s="21">
        <f>T16-T11</f>
        <v>25.333333333333332</v>
      </c>
      <c r="U25" s="21">
        <f t="shared" si="1"/>
        <v>8.7092067655944252</v>
      </c>
      <c r="V25" s="21">
        <f>T25/U25</f>
        <v>2.9087991610685187</v>
      </c>
      <c r="W25" s="12">
        <v>3.2610000000000001</v>
      </c>
      <c r="Y25" s="23" t="s">
        <v>24</v>
      </c>
      <c r="Z25" s="19">
        <f>Z14-Z7</f>
        <v>25.833333333333336</v>
      </c>
      <c r="AA25" s="21">
        <f t="shared" si="2"/>
        <v>8.7092067655944252</v>
      </c>
      <c r="AB25" s="19">
        <f>Z25/AA25</f>
        <v>2.9662096708264505</v>
      </c>
      <c r="AC25" s="11">
        <v>3.2610000000000001</v>
      </c>
    </row>
    <row r="26" spans="1:29" x14ac:dyDescent="0.2">
      <c r="A26" s="4">
        <v>5</v>
      </c>
      <c r="B26" s="4">
        <v>13</v>
      </c>
      <c r="C26" s="4">
        <v>27</v>
      </c>
      <c r="D26" s="4">
        <v>1</v>
      </c>
      <c r="E26" s="5">
        <v>2.2112500000000002</v>
      </c>
      <c r="M26" s="14">
        <v>4</v>
      </c>
      <c r="N26" s="25">
        <v>0</v>
      </c>
      <c r="O26" s="11">
        <f t="shared" si="0"/>
        <v>22</v>
      </c>
      <c r="P26" s="11">
        <f>SUM(O21:O26)</f>
        <v>132</v>
      </c>
      <c r="Q26" s="11">
        <f>P26/6</f>
        <v>22</v>
      </c>
      <c r="R26" s="16"/>
    </row>
    <row r="27" spans="1:29" x14ac:dyDescent="0.2">
      <c r="A27" s="4">
        <v>5</v>
      </c>
      <c r="B27" s="4">
        <v>13</v>
      </c>
      <c r="C27" s="4">
        <v>28</v>
      </c>
      <c r="D27" s="4">
        <v>1</v>
      </c>
      <c r="E27" s="5">
        <v>1.382355</v>
      </c>
      <c r="M27" s="14">
        <v>5</v>
      </c>
      <c r="N27" s="22">
        <v>2.2112500000000002</v>
      </c>
      <c r="O27" s="11">
        <f t="shared" si="0"/>
        <v>60</v>
      </c>
      <c r="P27" s="11"/>
      <c r="Q27" s="11"/>
      <c r="R27" s="16"/>
      <c r="S27" s="27" t="s">
        <v>10</v>
      </c>
      <c r="T27" s="24">
        <f>T15-T7</f>
        <v>22.166666666666664</v>
      </c>
      <c r="U27" s="28">
        <f>$T$3</f>
        <v>8.7092067655944252</v>
      </c>
      <c r="V27" s="28">
        <f>T27/U27</f>
        <v>2.5451992659349538</v>
      </c>
      <c r="W27" s="27">
        <v>3.2610000000000001</v>
      </c>
    </row>
    <row r="28" spans="1:29" x14ac:dyDescent="0.2">
      <c r="A28" s="4">
        <v>5</v>
      </c>
      <c r="B28" s="4">
        <v>14</v>
      </c>
      <c r="C28" s="4">
        <v>29</v>
      </c>
      <c r="D28" s="4">
        <v>1</v>
      </c>
      <c r="E28" s="5">
        <v>0.18955500000000003</v>
      </c>
      <c r="M28" s="14">
        <v>5</v>
      </c>
      <c r="N28" s="22">
        <v>1.382355</v>
      </c>
      <c r="O28" s="11">
        <f t="shared" si="0"/>
        <v>59</v>
      </c>
      <c r="P28" s="11"/>
      <c r="Q28" s="11"/>
      <c r="R28" s="16"/>
    </row>
    <row r="29" spans="1:29" x14ac:dyDescent="0.2">
      <c r="A29" s="4">
        <v>5</v>
      </c>
      <c r="B29" s="4">
        <v>14</v>
      </c>
      <c r="C29" s="4">
        <v>30</v>
      </c>
      <c r="D29" s="4">
        <v>1</v>
      </c>
      <c r="E29" s="5">
        <v>0.51400000000000001</v>
      </c>
      <c r="M29" s="14">
        <v>5</v>
      </c>
      <c r="N29" s="22">
        <v>0.18955500000000003</v>
      </c>
      <c r="O29" s="11">
        <f t="shared" si="0"/>
        <v>48</v>
      </c>
      <c r="P29" s="11"/>
      <c r="Q29" s="11"/>
      <c r="R29" s="16"/>
    </row>
    <row r="30" spans="1:29" x14ac:dyDescent="0.2">
      <c r="A30" s="4">
        <v>5</v>
      </c>
      <c r="B30" s="4">
        <v>15</v>
      </c>
      <c r="C30" s="4">
        <v>31</v>
      </c>
      <c r="D30" s="4">
        <v>1</v>
      </c>
      <c r="E30" s="5">
        <v>0.17755500000000002</v>
      </c>
      <c r="M30" s="14">
        <v>5</v>
      </c>
      <c r="N30" s="22">
        <v>0.51400000000000001</v>
      </c>
      <c r="O30" s="11">
        <f t="shared" si="0"/>
        <v>52</v>
      </c>
      <c r="P30" s="11"/>
      <c r="Q30" s="11"/>
      <c r="R30" s="16"/>
    </row>
    <row r="31" spans="1:29" x14ac:dyDescent="0.2">
      <c r="A31" s="4">
        <v>5</v>
      </c>
      <c r="B31" s="4">
        <v>15</v>
      </c>
      <c r="C31" s="4">
        <v>32</v>
      </c>
      <c r="D31" s="4">
        <v>1</v>
      </c>
      <c r="E31" s="5">
        <v>0.26255499999999993</v>
      </c>
      <c r="M31" s="14">
        <v>5</v>
      </c>
      <c r="N31" s="22">
        <v>0.17755500000000002</v>
      </c>
      <c r="O31" s="11">
        <f t="shared" si="0"/>
        <v>47</v>
      </c>
      <c r="P31" s="11"/>
      <c r="Q31" s="11"/>
      <c r="R31" s="16"/>
    </row>
    <row r="32" spans="1:29" x14ac:dyDescent="0.2">
      <c r="A32" s="4">
        <v>6</v>
      </c>
      <c r="B32" s="4">
        <v>16</v>
      </c>
      <c r="C32" s="4">
        <v>33</v>
      </c>
      <c r="D32" s="4">
        <v>1</v>
      </c>
      <c r="E32" s="5">
        <v>0</v>
      </c>
      <c r="M32" s="14">
        <v>5</v>
      </c>
      <c r="N32" s="22">
        <v>0.26255499999999993</v>
      </c>
      <c r="O32" s="11">
        <f t="shared" si="0"/>
        <v>49</v>
      </c>
      <c r="P32" s="11">
        <f>SUM(O27:O32)</f>
        <v>315</v>
      </c>
      <c r="Q32" s="11">
        <f>P32/6</f>
        <v>52.5</v>
      </c>
      <c r="R32" s="16"/>
    </row>
    <row r="33" spans="1:18" x14ac:dyDescent="0.2">
      <c r="A33" s="4">
        <v>6</v>
      </c>
      <c r="B33" s="4">
        <v>16</v>
      </c>
      <c r="C33" s="4">
        <v>34</v>
      </c>
      <c r="D33" s="4">
        <v>1</v>
      </c>
      <c r="E33" s="5">
        <v>0</v>
      </c>
      <c r="M33" s="14">
        <v>6</v>
      </c>
      <c r="N33" s="25">
        <v>0</v>
      </c>
      <c r="O33" s="11">
        <f t="shared" si="0"/>
        <v>22</v>
      </c>
      <c r="P33" s="11"/>
      <c r="Q33" s="11"/>
      <c r="R33" s="16"/>
    </row>
    <row r="34" spans="1:18" x14ac:dyDescent="0.2">
      <c r="A34" s="4">
        <v>6</v>
      </c>
      <c r="B34" s="4">
        <v>17</v>
      </c>
      <c r="C34" s="4">
        <v>35</v>
      </c>
      <c r="D34" s="4">
        <v>1</v>
      </c>
      <c r="E34" s="5">
        <v>0</v>
      </c>
      <c r="M34" s="14">
        <v>6</v>
      </c>
      <c r="N34" s="25">
        <v>0</v>
      </c>
      <c r="O34" s="11">
        <f t="shared" si="0"/>
        <v>22</v>
      </c>
      <c r="P34" s="11"/>
      <c r="Q34" s="11"/>
      <c r="R34" s="16"/>
    </row>
    <row r="35" spans="1:18" x14ac:dyDescent="0.2">
      <c r="A35" s="4">
        <v>6</v>
      </c>
      <c r="B35" s="4">
        <v>17</v>
      </c>
      <c r="C35" s="4">
        <v>36</v>
      </c>
      <c r="D35" s="4">
        <v>1</v>
      </c>
      <c r="E35" s="5">
        <v>0</v>
      </c>
      <c r="M35" s="14">
        <v>6</v>
      </c>
      <c r="N35" s="25">
        <v>0</v>
      </c>
      <c r="O35" s="11">
        <f t="shared" si="0"/>
        <v>22</v>
      </c>
      <c r="P35" s="11"/>
      <c r="Q35" s="11"/>
      <c r="R35" s="16"/>
    </row>
    <row r="36" spans="1:18" x14ac:dyDescent="0.2">
      <c r="A36" s="4">
        <v>6</v>
      </c>
      <c r="B36" s="4">
        <v>18</v>
      </c>
      <c r="C36" s="4">
        <v>37</v>
      </c>
      <c r="D36" s="4">
        <v>1</v>
      </c>
      <c r="E36" s="5">
        <v>0</v>
      </c>
      <c r="M36" s="14">
        <v>6</v>
      </c>
      <c r="N36" s="25">
        <v>0</v>
      </c>
      <c r="O36" s="11">
        <f t="shared" si="0"/>
        <v>22</v>
      </c>
      <c r="P36" s="11"/>
      <c r="Q36" s="11"/>
      <c r="R36" s="16"/>
    </row>
    <row r="37" spans="1:18" x14ac:dyDescent="0.2">
      <c r="A37" s="4">
        <v>6</v>
      </c>
      <c r="B37" s="4">
        <v>18</v>
      </c>
      <c r="C37" s="4">
        <v>38</v>
      </c>
      <c r="D37" s="4">
        <v>1</v>
      </c>
      <c r="E37" s="5">
        <v>0</v>
      </c>
      <c r="M37" s="14">
        <v>6</v>
      </c>
      <c r="N37" s="25">
        <v>0</v>
      </c>
      <c r="O37" s="11">
        <f t="shared" si="0"/>
        <v>22</v>
      </c>
      <c r="P37" s="11"/>
      <c r="Q37" s="11"/>
      <c r="R37" s="16"/>
    </row>
    <row r="38" spans="1:18" x14ac:dyDescent="0.2">
      <c r="A38" s="4">
        <v>7</v>
      </c>
      <c r="B38" s="4">
        <v>19</v>
      </c>
      <c r="C38" s="4">
        <v>39</v>
      </c>
      <c r="D38" s="4">
        <v>1</v>
      </c>
      <c r="E38" s="5">
        <v>0</v>
      </c>
      <c r="M38" s="14">
        <v>6</v>
      </c>
      <c r="N38" s="25">
        <v>0</v>
      </c>
      <c r="O38" s="11">
        <f t="shared" si="0"/>
        <v>22</v>
      </c>
      <c r="P38" s="11">
        <f>SUM(O33:O38)</f>
        <v>132</v>
      </c>
      <c r="Q38" s="11">
        <f>P38/6</f>
        <v>22</v>
      </c>
      <c r="R38" s="16"/>
    </row>
    <row r="39" spans="1:18" x14ac:dyDescent="0.2">
      <c r="A39" s="4">
        <v>7</v>
      </c>
      <c r="B39" s="4">
        <v>19</v>
      </c>
      <c r="C39" s="4">
        <v>40</v>
      </c>
      <c r="D39" s="4">
        <v>1</v>
      </c>
      <c r="E39" s="5">
        <v>0</v>
      </c>
      <c r="M39" s="14">
        <v>7</v>
      </c>
      <c r="N39" s="25">
        <v>0</v>
      </c>
      <c r="O39" s="11">
        <f t="shared" si="0"/>
        <v>22</v>
      </c>
      <c r="P39" s="11"/>
      <c r="Q39" s="11"/>
      <c r="R39" s="16"/>
    </row>
    <row r="40" spans="1:18" x14ac:dyDescent="0.2">
      <c r="A40" s="4">
        <v>7</v>
      </c>
      <c r="B40" s="4">
        <v>20</v>
      </c>
      <c r="C40" s="4">
        <v>41</v>
      </c>
      <c r="D40" s="4">
        <v>1</v>
      </c>
      <c r="E40" s="5">
        <v>0</v>
      </c>
      <c r="M40" s="14">
        <v>7</v>
      </c>
      <c r="N40" s="25">
        <v>0</v>
      </c>
      <c r="O40" s="11">
        <f t="shared" si="0"/>
        <v>22</v>
      </c>
      <c r="P40" s="11"/>
      <c r="Q40" s="11"/>
      <c r="R40" s="16"/>
    </row>
    <row r="41" spans="1:18" x14ac:dyDescent="0.2">
      <c r="A41" s="4">
        <v>7</v>
      </c>
      <c r="B41" s="4">
        <v>20</v>
      </c>
      <c r="C41" s="4">
        <v>42</v>
      </c>
      <c r="D41" s="4">
        <v>1</v>
      </c>
      <c r="E41" s="5">
        <v>0</v>
      </c>
      <c r="M41" s="14">
        <v>7</v>
      </c>
      <c r="N41" s="25">
        <v>0</v>
      </c>
      <c r="O41" s="11">
        <f t="shared" si="0"/>
        <v>22</v>
      </c>
      <c r="P41" s="11"/>
      <c r="Q41" s="11"/>
      <c r="R41" s="16"/>
    </row>
    <row r="42" spans="1:18" x14ac:dyDescent="0.2">
      <c r="A42" s="4">
        <v>7</v>
      </c>
      <c r="B42" s="4">
        <v>21</v>
      </c>
      <c r="C42" s="4">
        <v>43</v>
      </c>
      <c r="D42" s="4">
        <v>1</v>
      </c>
      <c r="E42" s="5">
        <v>0.65400000000000003</v>
      </c>
      <c r="M42" s="14">
        <v>7</v>
      </c>
      <c r="N42" s="25">
        <v>0</v>
      </c>
      <c r="O42" s="11">
        <f t="shared" si="0"/>
        <v>22</v>
      </c>
      <c r="P42" s="11"/>
      <c r="Q42" s="11"/>
      <c r="R42" s="16"/>
    </row>
    <row r="43" spans="1:18" x14ac:dyDescent="0.2">
      <c r="A43" s="4">
        <v>7</v>
      </c>
      <c r="B43" s="4">
        <v>21</v>
      </c>
      <c r="C43" s="4">
        <v>44</v>
      </c>
      <c r="D43" s="4">
        <v>1</v>
      </c>
      <c r="E43" s="5">
        <v>0</v>
      </c>
      <c r="M43" s="14">
        <v>7</v>
      </c>
      <c r="N43" s="22">
        <v>0.65400000000000003</v>
      </c>
      <c r="O43" s="11">
        <f t="shared" si="0"/>
        <v>55</v>
      </c>
      <c r="P43" s="11"/>
      <c r="Q43" s="11"/>
      <c r="R43" s="16"/>
    </row>
    <row r="44" spans="1:18" x14ac:dyDescent="0.2">
      <c r="A44" s="4">
        <v>8</v>
      </c>
      <c r="B44" s="4">
        <v>22</v>
      </c>
      <c r="C44" s="4">
        <v>45</v>
      </c>
      <c r="D44" s="4">
        <v>1</v>
      </c>
      <c r="E44" s="5">
        <v>0</v>
      </c>
      <c r="M44" s="14">
        <v>7</v>
      </c>
      <c r="N44" s="25">
        <v>0</v>
      </c>
      <c r="O44" s="11">
        <f t="shared" si="0"/>
        <v>22</v>
      </c>
      <c r="P44" s="11">
        <f>SUM(O39:O44)</f>
        <v>165</v>
      </c>
      <c r="Q44" s="11">
        <f>P44/6</f>
        <v>27.5</v>
      </c>
      <c r="R44" s="16"/>
    </row>
    <row r="45" spans="1:18" x14ac:dyDescent="0.2">
      <c r="A45" s="4">
        <v>8</v>
      </c>
      <c r="B45" s="4">
        <v>22</v>
      </c>
      <c r="C45" s="4">
        <v>46</v>
      </c>
      <c r="D45" s="4">
        <v>1</v>
      </c>
      <c r="E45" s="5">
        <v>0</v>
      </c>
      <c r="M45" s="14">
        <v>8</v>
      </c>
      <c r="N45" s="25">
        <v>0</v>
      </c>
      <c r="O45" s="11">
        <f t="shared" si="0"/>
        <v>22</v>
      </c>
      <c r="P45" s="11"/>
      <c r="Q45" s="11"/>
      <c r="R45" s="16"/>
    </row>
    <row r="46" spans="1:18" x14ac:dyDescent="0.2">
      <c r="A46" s="4">
        <v>8</v>
      </c>
      <c r="B46" s="4">
        <v>23</v>
      </c>
      <c r="C46" s="4">
        <v>47</v>
      </c>
      <c r="D46" s="4">
        <v>1</v>
      </c>
      <c r="E46" s="5">
        <v>0</v>
      </c>
      <c r="M46" s="14">
        <v>8</v>
      </c>
      <c r="N46" s="25">
        <v>0</v>
      </c>
      <c r="O46" s="11">
        <f t="shared" si="0"/>
        <v>22</v>
      </c>
      <c r="P46" s="11"/>
      <c r="Q46" s="11"/>
      <c r="R46" s="16"/>
    </row>
    <row r="47" spans="1:18" x14ac:dyDescent="0.2">
      <c r="A47" s="4">
        <v>8</v>
      </c>
      <c r="B47" s="4">
        <v>23</v>
      </c>
      <c r="C47" s="4">
        <v>48</v>
      </c>
      <c r="D47" s="4">
        <v>1</v>
      </c>
      <c r="E47" s="5">
        <v>0</v>
      </c>
      <c r="M47" s="14">
        <v>8</v>
      </c>
      <c r="N47" s="25">
        <v>0</v>
      </c>
      <c r="O47" s="11">
        <f t="shared" si="0"/>
        <v>22</v>
      </c>
      <c r="P47" s="11"/>
      <c r="Q47" s="11"/>
      <c r="R47" s="16"/>
    </row>
    <row r="48" spans="1:18" x14ac:dyDescent="0.2">
      <c r="A48" s="4">
        <v>8</v>
      </c>
      <c r="B48" s="4">
        <v>24</v>
      </c>
      <c r="C48" s="4">
        <v>49</v>
      </c>
      <c r="D48" s="4">
        <v>1</v>
      </c>
      <c r="E48" s="5">
        <v>0</v>
      </c>
      <c r="M48" s="14">
        <v>8</v>
      </c>
      <c r="N48" s="25">
        <v>0</v>
      </c>
      <c r="O48" s="11">
        <f t="shared" si="0"/>
        <v>22</v>
      </c>
      <c r="P48" s="11"/>
      <c r="Q48" s="11"/>
      <c r="R48" s="16"/>
    </row>
    <row r="49" spans="1:18" x14ac:dyDescent="0.2">
      <c r="A49" s="4">
        <v>8</v>
      </c>
      <c r="B49" s="4">
        <v>24</v>
      </c>
      <c r="C49" s="4">
        <v>50</v>
      </c>
      <c r="D49" s="4">
        <v>1</v>
      </c>
      <c r="E49" s="5">
        <v>0</v>
      </c>
      <c r="M49" s="14">
        <v>8</v>
      </c>
      <c r="N49" s="25">
        <v>0</v>
      </c>
      <c r="O49" s="11">
        <f t="shared" si="0"/>
        <v>22</v>
      </c>
      <c r="P49" s="11"/>
      <c r="Q49" s="11"/>
      <c r="R49" s="16"/>
    </row>
    <row r="50" spans="1:18" x14ac:dyDescent="0.2">
      <c r="A50" s="4">
        <v>9</v>
      </c>
      <c r="B50" s="4">
        <v>25</v>
      </c>
      <c r="C50" s="4">
        <v>51</v>
      </c>
      <c r="D50" s="4">
        <v>1</v>
      </c>
      <c r="E50" s="5">
        <v>0</v>
      </c>
      <c r="M50" s="14">
        <v>8</v>
      </c>
      <c r="N50" s="25">
        <v>0</v>
      </c>
      <c r="O50" s="11">
        <f t="shared" si="0"/>
        <v>22</v>
      </c>
      <c r="P50" s="11">
        <f>SUM(O45:O50)</f>
        <v>132</v>
      </c>
      <c r="Q50" s="11">
        <f>P50/6</f>
        <v>22</v>
      </c>
      <c r="R50" s="16"/>
    </row>
    <row r="51" spans="1:18" x14ac:dyDescent="0.2">
      <c r="A51" s="4">
        <v>9</v>
      </c>
      <c r="B51" s="4">
        <v>25</v>
      </c>
      <c r="C51" s="4">
        <v>52</v>
      </c>
      <c r="D51" s="4">
        <v>1</v>
      </c>
      <c r="E51" s="5">
        <v>0</v>
      </c>
      <c r="M51" s="14">
        <v>9</v>
      </c>
      <c r="N51" s="25">
        <v>0</v>
      </c>
      <c r="O51" s="11">
        <f t="shared" si="0"/>
        <v>22</v>
      </c>
      <c r="P51" s="11"/>
      <c r="Q51" s="11"/>
      <c r="R51" s="16"/>
    </row>
    <row r="52" spans="1:18" x14ac:dyDescent="0.2">
      <c r="A52" s="4">
        <v>9</v>
      </c>
      <c r="B52" s="4">
        <v>26</v>
      </c>
      <c r="C52" s="4">
        <v>53</v>
      </c>
      <c r="D52" s="4">
        <v>1</v>
      </c>
      <c r="E52" s="5">
        <v>0</v>
      </c>
      <c r="M52" s="14">
        <v>9</v>
      </c>
      <c r="N52" s="25">
        <v>0</v>
      </c>
      <c r="O52" s="11">
        <f t="shared" si="0"/>
        <v>22</v>
      </c>
      <c r="P52" s="11"/>
      <c r="Q52" s="11"/>
      <c r="R52" s="16"/>
    </row>
    <row r="53" spans="1:18" x14ac:dyDescent="0.2">
      <c r="A53" s="4">
        <v>9</v>
      </c>
      <c r="B53" s="4">
        <v>26</v>
      </c>
      <c r="C53" s="4">
        <v>54</v>
      </c>
      <c r="D53" s="4">
        <v>1</v>
      </c>
      <c r="E53" s="5">
        <v>0</v>
      </c>
      <c r="M53" s="14">
        <v>9</v>
      </c>
      <c r="N53" s="25">
        <v>0</v>
      </c>
      <c r="O53" s="11">
        <f t="shared" si="0"/>
        <v>22</v>
      </c>
      <c r="P53" s="11"/>
      <c r="Q53" s="11"/>
      <c r="R53" s="16"/>
    </row>
    <row r="54" spans="1:18" x14ac:dyDescent="0.2">
      <c r="A54" s="4">
        <v>9</v>
      </c>
      <c r="B54" s="4">
        <v>27</v>
      </c>
      <c r="C54" s="4">
        <v>55</v>
      </c>
      <c r="D54" s="4">
        <v>1</v>
      </c>
      <c r="E54" s="5">
        <v>0</v>
      </c>
      <c r="M54" s="14">
        <v>9</v>
      </c>
      <c r="N54" s="26">
        <v>0</v>
      </c>
      <c r="O54" s="11">
        <f t="shared" si="0"/>
        <v>22</v>
      </c>
      <c r="P54" s="11"/>
      <c r="Q54" s="11"/>
      <c r="R54" s="16"/>
    </row>
    <row r="55" spans="1:18" x14ac:dyDescent="0.2">
      <c r="A55" s="4">
        <v>9</v>
      </c>
      <c r="B55" s="4">
        <v>27</v>
      </c>
      <c r="C55" s="4">
        <v>56</v>
      </c>
      <c r="D55" s="4">
        <v>1</v>
      </c>
      <c r="E55" s="5">
        <v>0</v>
      </c>
      <c r="M55" s="14">
        <v>9</v>
      </c>
      <c r="N55" s="25">
        <v>0</v>
      </c>
      <c r="O55" s="11">
        <f t="shared" si="0"/>
        <v>22</v>
      </c>
      <c r="P55" s="11"/>
      <c r="Q55" s="11"/>
      <c r="R55" s="16"/>
    </row>
    <row r="56" spans="1:18" x14ac:dyDescent="0.2">
      <c r="A56" s="4">
        <v>10</v>
      </c>
      <c r="B56" s="4">
        <v>28</v>
      </c>
      <c r="C56" s="4">
        <v>57</v>
      </c>
      <c r="D56" s="4">
        <v>1</v>
      </c>
      <c r="E56" s="5">
        <v>0.53175000000000006</v>
      </c>
      <c r="M56" s="14">
        <v>9</v>
      </c>
      <c r="N56" s="25">
        <v>0</v>
      </c>
      <c r="O56" s="11">
        <f t="shared" si="0"/>
        <v>22</v>
      </c>
      <c r="P56" s="11">
        <f>SUM(O51:O56)</f>
        <v>132</v>
      </c>
      <c r="Q56" s="11">
        <f>P56/6</f>
        <v>22</v>
      </c>
      <c r="R56" s="16"/>
    </row>
    <row r="57" spans="1:18" x14ac:dyDescent="0.2">
      <c r="A57" s="4">
        <v>10</v>
      </c>
      <c r="B57" s="4">
        <v>28</v>
      </c>
      <c r="C57" s="4">
        <v>58</v>
      </c>
      <c r="D57" s="4">
        <v>1</v>
      </c>
      <c r="E57" s="5">
        <v>0</v>
      </c>
      <c r="M57" s="14">
        <v>10</v>
      </c>
      <c r="N57" s="22">
        <v>0.53175000000000006</v>
      </c>
      <c r="O57" s="11">
        <f t="shared" si="0"/>
        <v>53</v>
      </c>
      <c r="P57" s="11"/>
      <c r="Q57" s="11"/>
      <c r="R57" s="16"/>
    </row>
    <row r="58" spans="1:18" x14ac:dyDescent="0.2">
      <c r="A58" s="4">
        <v>10</v>
      </c>
      <c r="B58" s="4">
        <v>29</v>
      </c>
      <c r="C58" s="4">
        <v>59</v>
      </c>
      <c r="D58" s="4">
        <v>1</v>
      </c>
      <c r="E58" s="5">
        <v>0</v>
      </c>
      <c r="M58" s="14">
        <v>10</v>
      </c>
      <c r="N58" s="25">
        <v>0</v>
      </c>
      <c r="O58" s="11">
        <f t="shared" si="0"/>
        <v>22</v>
      </c>
      <c r="P58" s="11"/>
      <c r="Q58" s="11"/>
      <c r="R58" s="16"/>
    </row>
    <row r="59" spans="1:18" x14ac:dyDescent="0.2">
      <c r="A59" s="4">
        <v>10</v>
      </c>
      <c r="B59" s="4">
        <v>29</v>
      </c>
      <c r="C59" s="4">
        <v>60</v>
      </c>
      <c r="D59" s="4">
        <v>1</v>
      </c>
      <c r="E59" s="5">
        <v>0</v>
      </c>
      <c r="M59" s="14">
        <v>10</v>
      </c>
      <c r="N59" s="25">
        <v>0</v>
      </c>
      <c r="O59" s="11">
        <f t="shared" si="0"/>
        <v>22</v>
      </c>
      <c r="P59" s="11"/>
      <c r="Q59" s="11"/>
      <c r="R59" s="16"/>
    </row>
    <row r="60" spans="1:18" x14ac:dyDescent="0.2">
      <c r="A60" s="4">
        <v>10</v>
      </c>
      <c r="B60" s="4">
        <v>30</v>
      </c>
      <c r="C60" s="4">
        <v>61</v>
      </c>
      <c r="D60" s="4">
        <v>1</v>
      </c>
      <c r="E60" s="5">
        <v>0</v>
      </c>
      <c r="M60" s="14">
        <v>10</v>
      </c>
      <c r="N60" s="25">
        <v>0</v>
      </c>
      <c r="O60" s="11">
        <f t="shared" si="0"/>
        <v>22</v>
      </c>
      <c r="P60" s="11"/>
      <c r="Q60" s="11"/>
      <c r="R60" s="16"/>
    </row>
    <row r="61" spans="1:18" ht="17" thickBot="1" x14ac:dyDescent="0.25">
      <c r="A61" s="4">
        <v>10</v>
      </c>
      <c r="B61" s="4">
        <v>30</v>
      </c>
      <c r="C61" s="4">
        <v>62</v>
      </c>
      <c r="D61" s="4">
        <v>1</v>
      </c>
      <c r="E61" s="6">
        <v>0</v>
      </c>
      <c r="M61" s="14">
        <v>10</v>
      </c>
      <c r="N61" s="25">
        <v>0</v>
      </c>
      <c r="O61" s="11">
        <f t="shared" si="0"/>
        <v>22</v>
      </c>
      <c r="P61" s="11"/>
      <c r="Q61" s="11"/>
      <c r="R61" s="16"/>
    </row>
    <row r="62" spans="1:18" x14ac:dyDescent="0.2">
      <c r="M62" s="14">
        <v>10</v>
      </c>
      <c r="N62" s="25">
        <v>0</v>
      </c>
      <c r="O62" s="11">
        <f t="shared" si="0"/>
        <v>22</v>
      </c>
      <c r="P62" s="11">
        <f>SUM(O57:O62)</f>
        <v>163</v>
      </c>
      <c r="Q62" s="11">
        <f>P62/6</f>
        <v>27.166666666666668</v>
      </c>
      <c r="R62" s="16"/>
    </row>
    <row r="63" spans="1:18" x14ac:dyDescent="0.2">
      <c r="M63" s="16"/>
      <c r="N63" s="16"/>
      <c r="O63" s="16"/>
      <c r="P63" s="16"/>
      <c r="Q63" s="16"/>
      <c r="R63" s="16"/>
    </row>
    <row r="64" spans="1:18" x14ac:dyDescent="0.2">
      <c r="M64" s="16"/>
      <c r="N64" s="16"/>
      <c r="O64" s="16"/>
      <c r="P64" s="16"/>
      <c r="Q64" s="16"/>
      <c r="R64" s="16"/>
    </row>
    <row r="65" spans="13:18" x14ac:dyDescent="0.2">
      <c r="M65" s="16"/>
      <c r="N65" s="16"/>
      <c r="O65" s="16"/>
      <c r="R65" s="16"/>
    </row>
    <row r="66" spans="13:18" x14ac:dyDescent="0.2">
      <c r="M66" s="16"/>
      <c r="N66" s="16"/>
      <c r="O66" s="16"/>
      <c r="R66" s="16"/>
    </row>
  </sheetData>
  <sortState xmlns:xlrd2="http://schemas.microsoft.com/office/spreadsheetml/2017/richdata2" ref="S7:T16">
    <sortCondition ref="T7:T16"/>
  </sortState>
  <conditionalFormatting sqref="O3:O6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Total_20210725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2020-02-09T03:13:44Z</dcterms:created>
  <dcterms:modified xsi:type="dcterms:W3CDTF">2022-06-26T03:20:38Z</dcterms:modified>
</cp:coreProperties>
</file>