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n Wenzhao\ZZ\Summary and writings\DMP\Dataset (Main folder)\"/>
    </mc:Choice>
  </mc:AlternateContent>
  <xr:revisionPtr revIDLastSave="0" documentId="13_ncr:1_{91496573-64C9-40A1-9D80-81E56699BFE9}" xr6:coauthVersionLast="47" xr6:coauthVersionMax="47" xr10:uidLastSave="{00000000-0000-0000-0000-000000000000}"/>
  <bookViews>
    <workbookView xWindow="-120" yWindow="-120" windowWidth="29040" windowHeight="15840" activeTab="10" xr2:uid="{6DC29C2B-C9E6-4E02-80C5-FDBC3ED63135}"/>
  </bookViews>
  <sheets>
    <sheet name="0.2m" sheetId="1" r:id="rId1"/>
    <sheet name="0.4m" sheetId="2" r:id="rId2"/>
    <sheet name="0.6m" sheetId="3" r:id="rId3"/>
    <sheet name="0.8m" sheetId="5" r:id="rId4"/>
    <sheet name="1.0m" sheetId="6" r:id="rId5"/>
    <sheet name="1.2m" sheetId="7" r:id="rId6"/>
    <sheet name="1.4m" sheetId="8" r:id="rId7"/>
    <sheet name="1.6m" sheetId="9" r:id="rId8"/>
    <sheet name="1.8m" sheetId="10" r:id="rId9"/>
    <sheet name="2.0m" sheetId="11" r:id="rId10"/>
    <sheet name="ratio summary" sheetId="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AD4" i="11"/>
  <c r="AD17" i="11"/>
  <c r="AA11" i="11"/>
  <c r="AA11" i="10"/>
  <c r="T18" i="11"/>
  <c r="Q18" i="11"/>
  <c r="Z18" i="11" s="1"/>
  <c r="L18" i="11"/>
  <c r="U18" i="11" s="1"/>
  <c r="AD18" i="11" s="1"/>
  <c r="F18" i="11"/>
  <c r="R18" i="11" s="1"/>
  <c r="AA18" i="11" s="1"/>
  <c r="T17" i="11"/>
  <c r="AC17" i="11" s="1"/>
  <c r="Q17" i="11"/>
  <c r="Z17" i="11" s="1"/>
  <c r="L17" i="11"/>
  <c r="U17" i="11" s="1"/>
  <c r="F17" i="11"/>
  <c r="R17" i="11" s="1"/>
  <c r="AA17" i="11" s="1"/>
  <c r="T16" i="11"/>
  <c r="AC16" i="11" s="1"/>
  <c r="Q16" i="11"/>
  <c r="Z16" i="11" s="1"/>
  <c r="L16" i="11"/>
  <c r="U16" i="11" s="1"/>
  <c r="AD16" i="11" s="1"/>
  <c r="F16" i="11"/>
  <c r="R16" i="11" s="1"/>
  <c r="AA16" i="11" s="1"/>
  <c r="T15" i="11"/>
  <c r="AC15" i="11" s="1"/>
  <c r="Q15" i="11"/>
  <c r="Z15" i="11" s="1"/>
  <c r="L15" i="11"/>
  <c r="U15" i="11" s="1"/>
  <c r="AD15" i="11" s="1"/>
  <c r="F15" i="11"/>
  <c r="R15" i="11" s="1"/>
  <c r="AA15" i="11" s="1"/>
  <c r="U14" i="11"/>
  <c r="AD14" i="11" s="1"/>
  <c r="T14" i="11"/>
  <c r="AC14" i="11" s="1"/>
  <c r="Q14" i="11"/>
  <c r="Z14" i="11" s="1"/>
  <c r="L14" i="11"/>
  <c r="F14" i="11"/>
  <c r="R14" i="11" s="1"/>
  <c r="AA14" i="11" s="1"/>
  <c r="T13" i="11"/>
  <c r="AC13" i="11" s="1"/>
  <c r="Q13" i="11"/>
  <c r="Z13" i="11" s="1"/>
  <c r="L13" i="11"/>
  <c r="U13" i="11" s="1"/>
  <c r="AD13" i="11" s="1"/>
  <c r="F13" i="11"/>
  <c r="R13" i="11" s="1"/>
  <c r="AA13" i="11" s="1"/>
  <c r="T12" i="11"/>
  <c r="AC12" i="11" s="1"/>
  <c r="Q12" i="11"/>
  <c r="Z12" i="11" s="1"/>
  <c r="L12" i="11"/>
  <c r="U12" i="11" s="1"/>
  <c r="AD12" i="11" s="1"/>
  <c r="F12" i="11"/>
  <c r="R12" i="11" s="1"/>
  <c r="AA12" i="11" s="1"/>
  <c r="T11" i="11"/>
  <c r="AC11" i="11" s="1"/>
  <c r="Q11" i="11"/>
  <c r="Z11" i="11" s="1"/>
  <c r="L11" i="11"/>
  <c r="U11" i="11" s="1"/>
  <c r="AD11" i="11" s="1"/>
  <c r="F11" i="11"/>
  <c r="R11" i="11" s="1"/>
  <c r="T10" i="11"/>
  <c r="AC10" i="11" s="1"/>
  <c r="Q10" i="11"/>
  <c r="Z10" i="11" s="1"/>
  <c r="L10" i="11"/>
  <c r="U10" i="11" s="1"/>
  <c r="AD10" i="11" s="1"/>
  <c r="F10" i="11"/>
  <c r="R10" i="11" s="1"/>
  <c r="AA10" i="11" s="1"/>
  <c r="T9" i="11"/>
  <c r="AC9" i="11" s="1"/>
  <c r="Q9" i="11"/>
  <c r="Z9" i="11" s="1"/>
  <c r="L9" i="11"/>
  <c r="U9" i="11" s="1"/>
  <c r="AD9" i="11" s="1"/>
  <c r="F9" i="11"/>
  <c r="R9" i="11" s="1"/>
  <c r="AA9" i="11" s="1"/>
  <c r="T8" i="11"/>
  <c r="AC8" i="11" s="1"/>
  <c r="Q8" i="11"/>
  <c r="Z8" i="11" s="1"/>
  <c r="L8" i="11"/>
  <c r="U8" i="11" s="1"/>
  <c r="AD8" i="11" s="1"/>
  <c r="F8" i="11"/>
  <c r="R8" i="11" s="1"/>
  <c r="AA8" i="11" s="1"/>
  <c r="T7" i="11"/>
  <c r="AC7" i="11" s="1"/>
  <c r="Q7" i="11"/>
  <c r="Z7" i="11" s="1"/>
  <c r="L7" i="11"/>
  <c r="U7" i="11" s="1"/>
  <c r="AD7" i="11" s="1"/>
  <c r="F7" i="11"/>
  <c r="R7" i="11" s="1"/>
  <c r="AA7" i="11" s="1"/>
  <c r="T6" i="11"/>
  <c r="AC6" i="11" s="1"/>
  <c r="Q6" i="11"/>
  <c r="Z6" i="11" s="1"/>
  <c r="L6" i="11"/>
  <c r="U6" i="11" s="1"/>
  <c r="AD6" i="11" s="1"/>
  <c r="F6" i="11"/>
  <c r="R6" i="11" s="1"/>
  <c r="AA6" i="11" s="1"/>
  <c r="T5" i="11"/>
  <c r="AC5" i="11" s="1"/>
  <c r="Q5" i="11"/>
  <c r="Z5" i="11" s="1"/>
  <c r="L5" i="11"/>
  <c r="U5" i="11" s="1"/>
  <c r="AD5" i="11" s="1"/>
  <c r="F5" i="11"/>
  <c r="R5" i="11" s="1"/>
  <c r="AA5" i="11" s="1"/>
  <c r="T4" i="11"/>
  <c r="AC4" i="11" s="1"/>
  <c r="Q4" i="11"/>
  <c r="Z4" i="11" s="1"/>
  <c r="L4" i="11"/>
  <c r="U4" i="11" s="1"/>
  <c r="F4" i="11"/>
  <c r="R4" i="11" s="1"/>
  <c r="AA4" i="11" s="1"/>
  <c r="T3" i="11"/>
  <c r="AC3" i="11" s="1"/>
  <c r="Q3" i="11"/>
  <c r="Z3" i="11" s="1"/>
  <c r="L3" i="11"/>
  <c r="U3" i="11" s="1"/>
  <c r="AD3" i="11" s="1"/>
  <c r="F3" i="11"/>
  <c r="R3" i="11" s="1"/>
  <c r="AA3" i="11" s="1"/>
  <c r="T18" i="10"/>
  <c r="AC18" i="10" s="1"/>
  <c r="Q18" i="10"/>
  <c r="Z18" i="10" s="1"/>
  <c r="L18" i="10"/>
  <c r="U18" i="10" s="1"/>
  <c r="AD18" i="10" s="1"/>
  <c r="F18" i="10"/>
  <c r="R18" i="10" s="1"/>
  <c r="AA18" i="10" s="1"/>
  <c r="T17" i="10"/>
  <c r="AC17" i="10" s="1"/>
  <c r="Q17" i="10"/>
  <c r="Z17" i="10" s="1"/>
  <c r="L17" i="10"/>
  <c r="U17" i="10" s="1"/>
  <c r="AD17" i="10" s="1"/>
  <c r="F17" i="10"/>
  <c r="R17" i="10" s="1"/>
  <c r="AA17" i="10" s="1"/>
  <c r="T16" i="10"/>
  <c r="AC16" i="10" s="1"/>
  <c r="Q16" i="10"/>
  <c r="Z16" i="10" s="1"/>
  <c r="L16" i="10"/>
  <c r="U16" i="10" s="1"/>
  <c r="AD16" i="10" s="1"/>
  <c r="F16" i="10"/>
  <c r="R16" i="10" s="1"/>
  <c r="AA16" i="10" s="1"/>
  <c r="T15" i="10"/>
  <c r="AC15" i="10" s="1"/>
  <c r="Q15" i="10"/>
  <c r="Z15" i="10" s="1"/>
  <c r="L15" i="10"/>
  <c r="U15" i="10" s="1"/>
  <c r="AD15" i="10" s="1"/>
  <c r="F15" i="10"/>
  <c r="R15" i="10" s="1"/>
  <c r="AA15" i="10" s="1"/>
  <c r="T14" i="10"/>
  <c r="AC14" i="10" s="1"/>
  <c r="Q14" i="10"/>
  <c r="Z14" i="10" s="1"/>
  <c r="L14" i="10"/>
  <c r="U14" i="10" s="1"/>
  <c r="AD14" i="10" s="1"/>
  <c r="F14" i="10"/>
  <c r="R14" i="10" s="1"/>
  <c r="AA14" i="10" s="1"/>
  <c r="T13" i="10"/>
  <c r="AC13" i="10" s="1"/>
  <c r="Q13" i="10"/>
  <c r="Z13" i="10" s="1"/>
  <c r="L13" i="10"/>
  <c r="U13" i="10" s="1"/>
  <c r="AD13" i="10" s="1"/>
  <c r="F13" i="10"/>
  <c r="R13" i="10" s="1"/>
  <c r="AA13" i="10" s="1"/>
  <c r="T12" i="10"/>
  <c r="AC12" i="10" s="1"/>
  <c r="Q12" i="10"/>
  <c r="Z12" i="10" s="1"/>
  <c r="L12" i="10"/>
  <c r="U12" i="10" s="1"/>
  <c r="AD12" i="10" s="1"/>
  <c r="F12" i="10"/>
  <c r="R12" i="10" s="1"/>
  <c r="AA12" i="10" s="1"/>
  <c r="T11" i="10"/>
  <c r="AC11" i="10" s="1"/>
  <c r="Q11" i="10"/>
  <c r="Z11" i="10" s="1"/>
  <c r="L11" i="10"/>
  <c r="U11" i="10" s="1"/>
  <c r="AD11" i="10" s="1"/>
  <c r="F11" i="10"/>
  <c r="R11" i="10" s="1"/>
  <c r="T10" i="10"/>
  <c r="AC10" i="10" s="1"/>
  <c r="Q10" i="10"/>
  <c r="Z10" i="10" s="1"/>
  <c r="L10" i="10"/>
  <c r="U10" i="10" s="1"/>
  <c r="AD10" i="10" s="1"/>
  <c r="F10" i="10"/>
  <c r="R10" i="10" s="1"/>
  <c r="AA10" i="10" s="1"/>
  <c r="T9" i="10"/>
  <c r="AC9" i="10" s="1"/>
  <c r="Q9" i="10"/>
  <c r="Z9" i="10" s="1"/>
  <c r="L9" i="10"/>
  <c r="U9" i="10" s="1"/>
  <c r="AD9" i="10" s="1"/>
  <c r="F9" i="10"/>
  <c r="R9" i="10" s="1"/>
  <c r="AA9" i="10" s="1"/>
  <c r="T8" i="10"/>
  <c r="AC8" i="10" s="1"/>
  <c r="Q8" i="10"/>
  <c r="Z8" i="10" s="1"/>
  <c r="L8" i="10"/>
  <c r="U8" i="10" s="1"/>
  <c r="AD8" i="10" s="1"/>
  <c r="F8" i="10"/>
  <c r="R8" i="10" s="1"/>
  <c r="AA8" i="10" s="1"/>
  <c r="T7" i="10"/>
  <c r="AC7" i="10" s="1"/>
  <c r="Q7" i="10"/>
  <c r="Z7" i="10" s="1"/>
  <c r="L7" i="10"/>
  <c r="U7" i="10" s="1"/>
  <c r="AD7" i="10" s="1"/>
  <c r="F7" i="10"/>
  <c r="R7" i="10" s="1"/>
  <c r="AA7" i="10" s="1"/>
  <c r="T6" i="10"/>
  <c r="AC6" i="10" s="1"/>
  <c r="Q6" i="10"/>
  <c r="Z6" i="10" s="1"/>
  <c r="L6" i="10"/>
  <c r="U6" i="10" s="1"/>
  <c r="AD6" i="10" s="1"/>
  <c r="F6" i="10"/>
  <c r="R6" i="10" s="1"/>
  <c r="AA6" i="10" s="1"/>
  <c r="T5" i="10"/>
  <c r="AC5" i="10" s="1"/>
  <c r="Q5" i="10"/>
  <c r="Z5" i="10" s="1"/>
  <c r="L5" i="10"/>
  <c r="U5" i="10" s="1"/>
  <c r="AD5" i="10" s="1"/>
  <c r="F5" i="10"/>
  <c r="R5" i="10" s="1"/>
  <c r="AA5" i="10" s="1"/>
  <c r="T4" i="10"/>
  <c r="AC4" i="10" s="1"/>
  <c r="Q4" i="10"/>
  <c r="Z4" i="10" s="1"/>
  <c r="L4" i="10"/>
  <c r="U4" i="10" s="1"/>
  <c r="AD4" i="10" s="1"/>
  <c r="F4" i="10"/>
  <c r="R4" i="10" s="1"/>
  <c r="AA4" i="10" s="1"/>
  <c r="T3" i="10"/>
  <c r="AC3" i="10" s="1"/>
  <c r="Q3" i="10"/>
  <c r="Z3" i="10" s="1"/>
  <c r="L3" i="10"/>
  <c r="U3" i="10" s="1"/>
  <c r="AD3" i="10" s="1"/>
  <c r="F3" i="10"/>
  <c r="R3" i="10" s="1"/>
  <c r="AA3" i="10" s="1"/>
  <c r="AC10" i="9"/>
  <c r="Z11" i="9"/>
  <c r="T18" i="9"/>
  <c r="AC18" i="9" s="1"/>
  <c r="Q18" i="9"/>
  <c r="Z18" i="9" s="1"/>
  <c r="L18" i="9"/>
  <c r="U18" i="9" s="1"/>
  <c r="AD18" i="9" s="1"/>
  <c r="F18" i="9"/>
  <c r="R18" i="9" s="1"/>
  <c r="AA18" i="9" s="1"/>
  <c r="T17" i="9"/>
  <c r="AC17" i="9" s="1"/>
  <c r="Q17" i="9"/>
  <c r="Z17" i="9" s="1"/>
  <c r="L17" i="9"/>
  <c r="U17" i="9" s="1"/>
  <c r="AD17" i="9" s="1"/>
  <c r="F17" i="9"/>
  <c r="R17" i="9" s="1"/>
  <c r="AA17" i="9" s="1"/>
  <c r="T16" i="9"/>
  <c r="AC16" i="9" s="1"/>
  <c r="Q16" i="9"/>
  <c r="Z16" i="9" s="1"/>
  <c r="L16" i="9"/>
  <c r="U16" i="9" s="1"/>
  <c r="AD16" i="9" s="1"/>
  <c r="F16" i="9"/>
  <c r="R16" i="9" s="1"/>
  <c r="AA16" i="9" s="1"/>
  <c r="T15" i="9"/>
  <c r="AC15" i="9" s="1"/>
  <c r="Q15" i="9"/>
  <c r="Z15" i="9" s="1"/>
  <c r="L15" i="9"/>
  <c r="U15" i="9" s="1"/>
  <c r="AD15" i="9" s="1"/>
  <c r="F15" i="9"/>
  <c r="R15" i="9" s="1"/>
  <c r="AA15" i="9" s="1"/>
  <c r="T14" i="9"/>
  <c r="AC14" i="9" s="1"/>
  <c r="Q14" i="9"/>
  <c r="Z14" i="9" s="1"/>
  <c r="L14" i="9"/>
  <c r="U14" i="9" s="1"/>
  <c r="AD14" i="9" s="1"/>
  <c r="F14" i="9"/>
  <c r="R14" i="9" s="1"/>
  <c r="AA14" i="9" s="1"/>
  <c r="T13" i="9"/>
  <c r="AC13" i="9" s="1"/>
  <c r="Q13" i="9"/>
  <c r="Z13" i="9" s="1"/>
  <c r="L13" i="9"/>
  <c r="U13" i="9" s="1"/>
  <c r="AD13" i="9" s="1"/>
  <c r="F13" i="9"/>
  <c r="R13" i="9" s="1"/>
  <c r="T12" i="9"/>
  <c r="AC12" i="9" s="1"/>
  <c r="Q12" i="9"/>
  <c r="Z12" i="9" s="1"/>
  <c r="L12" i="9"/>
  <c r="U12" i="9" s="1"/>
  <c r="AD12" i="9" s="1"/>
  <c r="F12" i="9"/>
  <c r="R12" i="9" s="1"/>
  <c r="AA12" i="9" s="1"/>
  <c r="T11" i="9"/>
  <c r="AC11" i="9" s="1"/>
  <c r="Q11" i="9"/>
  <c r="L11" i="9"/>
  <c r="U11" i="9" s="1"/>
  <c r="AD11" i="9" s="1"/>
  <c r="F11" i="9"/>
  <c r="R11" i="9" s="1"/>
  <c r="AA11" i="9" s="1"/>
  <c r="T10" i="9"/>
  <c r="Q10" i="9"/>
  <c r="Z10" i="9" s="1"/>
  <c r="L10" i="9"/>
  <c r="U10" i="9" s="1"/>
  <c r="AD10" i="9" s="1"/>
  <c r="F10" i="9"/>
  <c r="R10" i="9" s="1"/>
  <c r="AA10" i="9" s="1"/>
  <c r="T9" i="9"/>
  <c r="AC9" i="9" s="1"/>
  <c r="Q9" i="9"/>
  <c r="Z9" i="9" s="1"/>
  <c r="L9" i="9"/>
  <c r="U9" i="9" s="1"/>
  <c r="AD9" i="9" s="1"/>
  <c r="F9" i="9"/>
  <c r="R9" i="9" s="1"/>
  <c r="AA9" i="9" s="1"/>
  <c r="T8" i="9"/>
  <c r="AC8" i="9" s="1"/>
  <c r="Q8" i="9"/>
  <c r="Z8" i="9" s="1"/>
  <c r="L8" i="9"/>
  <c r="U8" i="9" s="1"/>
  <c r="AD8" i="9" s="1"/>
  <c r="F8" i="9"/>
  <c r="R8" i="9" s="1"/>
  <c r="AA8" i="9" s="1"/>
  <c r="T7" i="9"/>
  <c r="AC7" i="9" s="1"/>
  <c r="Q7" i="9"/>
  <c r="Z7" i="9" s="1"/>
  <c r="L7" i="9"/>
  <c r="U7" i="9" s="1"/>
  <c r="AD7" i="9" s="1"/>
  <c r="F7" i="9"/>
  <c r="R7" i="9" s="1"/>
  <c r="AA7" i="9" s="1"/>
  <c r="T6" i="9"/>
  <c r="AC6" i="9" s="1"/>
  <c r="Q6" i="9"/>
  <c r="Z6" i="9" s="1"/>
  <c r="L6" i="9"/>
  <c r="U6" i="9" s="1"/>
  <c r="AD6" i="9" s="1"/>
  <c r="F6" i="9"/>
  <c r="R6" i="9" s="1"/>
  <c r="AA6" i="9" s="1"/>
  <c r="T5" i="9"/>
  <c r="AC5" i="9" s="1"/>
  <c r="Q5" i="9"/>
  <c r="Z5" i="9" s="1"/>
  <c r="L5" i="9"/>
  <c r="U5" i="9" s="1"/>
  <c r="AD5" i="9" s="1"/>
  <c r="F5" i="9"/>
  <c r="R5" i="9" s="1"/>
  <c r="AA5" i="9" s="1"/>
  <c r="T4" i="9"/>
  <c r="AC4" i="9" s="1"/>
  <c r="Q4" i="9"/>
  <c r="Z4" i="9" s="1"/>
  <c r="L4" i="9"/>
  <c r="U4" i="9" s="1"/>
  <c r="AD4" i="9" s="1"/>
  <c r="F4" i="9"/>
  <c r="R4" i="9" s="1"/>
  <c r="AA4" i="9" s="1"/>
  <c r="T3" i="9"/>
  <c r="AC3" i="9" s="1"/>
  <c r="Q3" i="9"/>
  <c r="Z3" i="9" s="1"/>
  <c r="L3" i="9"/>
  <c r="U3" i="9" s="1"/>
  <c r="AD3" i="9" s="1"/>
  <c r="F3" i="9"/>
  <c r="R3" i="9" s="1"/>
  <c r="AA3" i="9" s="1"/>
  <c r="AC18" i="8"/>
  <c r="T18" i="8"/>
  <c r="Q18" i="8"/>
  <c r="Z18" i="8" s="1"/>
  <c r="L18" i="8"/>
  <c r="U18" i="8" s="1"/>
  <c r="AD18" i="8" s="1"/>
  <c r="F18" i="8"/>
  <c r="R18" i="8" s="1"/>
  <c r="AA18" i="8" s="1"/>
  <c r="T17" i="8"/>
  <c r="AC17" i="8" s="1"/>
  <c r="Q17" i="8"/>
  <c r="Z17" i="8" s="1"/>
  <c r="L17" i="8"/>
  <c r="U17" i="8" s="1"/>
  <c r="AD17" i="8" s="1"/>
  <c r="F17" i="8"/>
  <c r="R17" i="8" s="1"/>
  <c r="AA17" i="8" s="1"/>
  <c r="T16" i="8"/>
  <c r="AC16" i="8" s="1"/>
  <c r="Q16" i="8"/>
  <c r="Z16" i="8" s="1"/>
  <c r="L16" i="8"/>
  <c r="U16" i="8" s="1"/>
  <c r="AD16" i="8" s="1"/>
  <c r="F16" i="8"/>
  <c r="R16" i="8" s="1"/>
  <c r="AA16" i="8" s="1"/>
  <c r="T15" i="8"/>
  <c r="AC15" i="8" s="1"/>
  <c r="Q15" i="8"/>
  <c r="Z15" i="8" s="1"/>
  <c r="L15" i="8"/>
  <c r="U15" i="8" s="1"/>
  <c r="AD15" i="8" s="1"/>
  <c r="F15" i="8"/>
  <c r="R15" i="8" s="1"/>
  <c r="AA15" i="8" s="1"/>
  <c r="T14" i="8"/>
  <c r="AC14" i="8" s="1"/>
  <c r="Q14" i="8"/>
  <c r="Z14" i="8" s="1"/>
  <c r="L14" i="8"/>
  <c r="U14" i="8" s="1"/>
  <c r="AD14" i="8" s="1"/>
  <c r="F14" i="8"/>
  <c r="R14" i="8" s="1"/>
  <c r="AA14" i="8" s="1"/>
  <c r="T13" i="8"/>
  <c r="AC13" i="8" s="1"/>
  <c r="Q13" i="8"/>
  <c r="Z13" i="8" s="1"/>
  <c r="L13" i="8"/>
  <c r="U13" i="8" s="1"/>
  <c r="AD13" i="8" s="1"/>
  <c r="F13" i="8"/>
  <c r="R13" i="8" s="1"/>
  <c r="AA13" i="8" s="1"/>
  <c r="T12" i="8"/>
  <c r="AC12" i="8" s="1"/>
  <c r="Q12" i="8"/>
  <c r="Z12" i="8" s="1"/>
  <c r="L12" i="8"/>
  <c r="U12" i="8" s="1"/>
  <c r="AD12" i="8" s="1"/>
  <c r="F12" i="8"/>
  <c r="R12" i="8" s="1"/>
  <c r="AA12" i="8" s="1"/>
  <c r="T11" i="8"/>
  <c r="AC11" i="8" s="1"/>
  <c r="Q11" i="8"/>
  <c r="Z11" i="8" s="1"/>
  <c r="L11" i="8"/>
  <c r="U11" i="8" s="1"/>
  <c r="AD11" i="8" s="1"/>
  <c r="F11" i="8"/>
  <c r="R11" i="8" s="1"/>
  <c r="AA11" i="8" s="1"/>
  <c r="T10" i="8"/>
  <c r="AC10" i="8" s="1"/>
  <c r="Q10" i="8"/>
  <c r="Z10" i="8" s="1"/>
  <c r="L10" i="8"/>
  <c r="U10" i="8" s="1"/>
  <c r="AD10" i="8" s="1"/>
  <c r="F10" i="8"/>
  <c r="R10" i="8" s="1"/>
  <c r="AA10" i="8" s="1"/>
  <c r="T9" i="8"/>
  <c r="AC9" i="8" s="1"/>
  <c r="Q9" i="8"/>
  <c r="Z9" i="8" s="1"/>
  <c r="L9" i="8"/>
  <c r="U9" i="8" s="1"/>
  <c r="AD9" i="8" s="1"/>
  <c r="F9" i="8"/>
  <c r="R9" i="8" s="1"/>
  <c r="AA9" i="8" s="1"/>
  <c r="U8" i="8"/>
  <c r="AD8" i="8" s="1"/>
  <c r="T8" i="8"/>
  <c r="AC8" i="8" s="1"/>
  <c r="Q8" i="8"/>
  <c r="Z8" i="8" s="1"/>
  <c r="L8" i="8"/>
  <c r="F8" i="8"/>
  <c r="R8" i="8" s="1"/>
  <c r="AA8" i="8" s="1"/>
  <c r="T7" i="8"/>
  <c r="AC7" i="8" s="1"/>
  <c r="Q7" i="8"/>
  <c r="Z7" i="8" s="1"/>
  <c r="L7" i="8"/>
  <c r="U7" i="8" s="1"/>
  <c r="AD7" i="8" s="1"/>
  <c r="F7" i="8"/>
  <c r="R7" i="8" s="1"/>
  <c r="AA7" i="8" s="1"/>
  <c r="T6" i="8"/>
  <c r="AC6" i="8" s="1"/>
  <c r="Q6" i="8"/>
  <c r="Z6" i="8" s="1"/>
  <c r="L6" i="8"/>
  <c r="U6" i="8" s="1"/>
  <c r="AD6" i="8" s="1"/>
  <c r="F6" i="8"/>
  <c r="R6" i="8" s="1"/>
  <c r="AA6" i="8" s="1"/>
  <c r="T5" i="8"/>
  <c r="AC5" i="8" s="1"/>
  <c r="Q5" i="8"/>
  <c r="Z5" i="8" s="1"/>
  <c r="L5" i="8"/>
  <c r="U5" i="8" s="1"/>
  <c r="AD5" i="8" s="1"/>
  <c r="F5" i="8"/>
  <c r="R5" i="8" s="1"/>
  <c r="AA5" i="8" s="1"/>
  <c r="T4" i="8"/>
  <c r="AC4" i="8" s="1"/>
  <c r="Q4" i="8"/>
  <c r="Z4" i="8" s="1"/>
  <c r="L4" i="8"/>
  <c r="U4" i="8" s="1"/>
  <c r="AD4" i="8" s="1"/>
  <c r="F4" i="8"/>
  <c r="R4" i="8" s="1"/>
  <c r="AA4" i="8" s="1"/>
  <c r="T3" i="8"/>
  <c r="AC3" i="8" s="1"/>
  <c r="Q3" i="8"/>
  <c r="Z3" i="8" s="1"/>
  <c r="L3" i="8"/>
  <c r="U3" i="8" s="1"/>
  <c r="AD3" i="8" s="1"/>
  <c r="F3" i="8"/>
  <c r="R3" i="8" s="1"/>
  <c r="AD5" i="7"/>
  <c r="Z7" i="7"/>
  <c r="T18" i="7"/>
  <c r="AC18" i="7" s="1"/>
  <c r="Q18" i="7"/>
  <c r="Z18" i="7" s="1"/>
  <c r="L18" i="7"/>
  <c r="U18" i="7" s="1"/>
  <c r="AD18" i="7" s="1"/>
  <c r="F18" i="7"/>
  <c r="R18" i="7" s="1"/>
  <c r="AA18" i="7" s="1"/>
  <c r="T17" i="7"/>
  <c r="AC17" i="7" s="1"/>
  <c r="Q17" i="7"/>
  <c r="Z17" i="7" s="1"/>
  <c r="L17" i="7"/>
  <c r="U17" i="7" s="1"/>
  <c r="AD17" i="7" s="1"/>
  <c r="F17" i="7"/>
  <c r="R17" i="7" s="1"/>
  <c r="AA17" i="7" s="1"/>
  <c r="T16" i="7"/>
  <c r="AC16" i="7" s="1"/>
  <c r="Q16" i="7"/>
  <c r="Z16" i="7" s="1"/>
  <c r="L16" i="7"/>
  <c r="U16" i="7" s="1"/>
  <c r="AD16" i="7" s="1"/>
  <c r="F16" i="7"/>
  <c r="R16" i="7" s="1"/>
  <c r="AA16" i="7" s="1"/>
  <c r="T15" i="7"/>
  <c r="AC15" i="7" s="1"/>
  <c r="Q15" i="7"/>
  <c r="Z15" i="7" s="1"/>
  <c r="L15" i="7"/>
  <c r="U15" i="7" s="1"/>
  <c r="AD15" i="7" s="1"/>
  <c r="F15" i="7"/>
  <c r="R15" i="7" s="1"/>
  <c r="AA15" i="7" s="1"/>
  <c r="T14" i="7"/>
  <c r="AC14" i="7" s="1"/>
  <c r="Q14" i="7"/>
  <c r="Z14" i="7" s="1"/>
  <c r="L14" i="7"/>
  <c r="U14" i="7" s="1"/>
  <c r="F14" i="7"/>
  <c r="R14" i="7" s="1"/>
  <c r="AA14" i="7" s="1"/>
  <c r="T13" i="7"/>
  <c r="AC13" i="7" s="1"/>
  <c r="Q13" i="7"/>
  <c r="Z13" i="7" s="1"/>
  <c r="L13" i="7"/>
  <c r="U13" i="7" s="1"/>
  <c r="AD13" i="7" s="1"/>
  <c r="F13" i="7"/>
  <c r="R13" i="7" s="1"/>
  <c r="AA13" i="7" s="1"/>
  <c r="T12" i="7"/>
  <c r="AC12" i="7" s="1"/>
  <c r="Q12" i="7"/>
  <c r="Z12" i="7" s="1"/>
  <c r="L12" i="7"/>
  <c r="U12" i="7" s="1"/>
  <c r="AD12" i="7" s="1"/>
  <c r="F12" i="7"/>
  <c r="R12" i="7" s="1"/>
  <c r="AA12" i="7" s="1"/>
  <c r="T11" i="7"/>
  <c r="AC11" i="7" s="1"/>
  <c r="Q11" i="7"/>
  <c r="Z11" i="7" s="1"/>
  <c r="L11" i="7"/>
  <c r="U11" i="7" s="1"/>
  <c r="AD11" i="7" s="1"/>
  <c r="F11" i="7"/>
  <c r="R11" i="7" s="1"/>
  <c r="AA11" i="7" s="1"/>
  <c r="T10" i="7"/>
  <c r="AC10" i="7" s="1"/>
  <c r="Q10" i="7"/>
  <c r="Z10" i="7" s="1"/>
  <c r="L10" i="7"/>
  <c r="U10" i="7" s="1"/>
  <c r="AD10" i="7" s="1"/>
  <c r="F10" i="7"/>
  <c r="R10" i="7" s="1"/>
  <c r="AA10" i="7" s="1"/>
  <c r="T9" i="7"/>
  <c r="AC9" i="7" s="1"/>
  <c r="Q9" i="7"/>
  <c r="Z9" i="7" s="1"/>
  <c r="L9" i="7"/>
  <c r="U9" i="7" s="1"/>
  <c r="AD9" i="7" s="1"/>
  <c r="F9" i="7"/>
  <c r="R9" i="7" s="1"/>
  <c r="AA9" i="7" s="1"/>
  <c r="T8" i="7"/>
  <c r="AC8" i="7" s="1"/>
  <c r="Q8" i="7"/>
  <c r="Z8" i="7" s="1"/>
  <c r="L8" i="7"/>
  <c r="U8" i="7" s="1"/>
  <c r="AD8" i="7" s="1"/>
  <c r="F8" i="7"/>
  <c r="R8" i="7" s="1"/>
  <c r="AA8" i="7" s="1"/>
  <c r="T7" i="7"/>
  <c r="AC7" i="7" s="1"/>
  <c r="Q7" i="7"/>
  <c r="L7" i="7"/>
  <c r="U7" i="7" s="1"/>
  <c r="AD7" i="7" s="1"/>
  <c r="F7" i="7"/>
  <c r="R7" i="7" s="1"/>
  <c r="AA7" i="7" s="1"/>
  <c r="T6" i="7"/>
  <c r="AC6" i="7" s="1"/>
  <c r="Q6" i="7"/>
  <c r="Z6" i="7" s="1"/>
  <c r="L6" i="7"/>
  <c r="U6" i="7" s="1"/>
  <c r="AD6" i="7" s="1"/>
  <c r="F6" i="7"/>
  <c r="R6" i="7" s="1"/>
  <c r="AA6" i="7" s="1"/>
  <c r="T5" i="7"/>
  <c r="AC5" i="7" s="1"/>
  <c r="Q5" i="7"/>
  <c r="Z5" i="7" s="1"/>
  <c r="L5" i="7"/>
  <c r="U5" i="7" s="1"/>
  <c r="F5" i="7"/>
  <c r="R5" i="7" s="1"/>
  <c r="AA5" i="7" s="1"/>
  <c r="T4" i="7"/>
  <c r="AC4" i="7" s="1"/>
  <c r="Q4" i="7"/>
  <c r="Z4" i="7" s="1"/>
  <c r="L4" i="7"/>
  <c r="U4" i="7" s="1"/>
  <c r="AD4" i="7" s="1"/>
  <c r="F4" i="7"/>
  <c r="R4" i="7" s="1"/>
  <c r="AA4" i="7" s="1"/>
  <c r="T3" i="7"/>
  <c r="AC3" i="7" s="1"/>
  <c r="Q3" i="7"/>
  <c r="Z3" i="7" s="1"/>
  <c r="L3" i="7"/>
  <c r="U3" i="7" s="1"/>
  <c r="AD3" i="7" s="1"/>
  <c r="F3" i="7"/>
  <c r="R3" i="7" s="1"/>
  <c r="AA3" i="7" s="1"/>
  <c r="T4" i="6"/>
  <c r="AC4" i="6" s="1"/>
  <c r="T5" i="6"/>
  <c r="AC5" i="6" s="1"/>
  <c r="T6" i="6"/>
  <c r="AC6" i="6" s="1"/>
  <c r="T7" i="6"/>
  <c r="AC7" i="6" s="1"/>
  <c r="T8" i="6"/>
  <c r="AC8" i="6" s="1"/>
  <c r="T9" i="6"/>
  <c r="AC9" i="6" s="1"/>
  <c r="T10" i="6"/>
  <c r="AC10" i="6" s="1"/>
  <c r="T11" i="6"/>
  <c r="AC11" i="6" s="1"/>
  <c r="T12" i="6"/>
  <c r="AC12" i="6" s="1"/>
  <c r="T13" i="6"/>
  <c r="AC13" i="6" s="1"/>
  <c r="T14" i="6"/>
  <c r="AC14" i="6" s="1"/>
  <c r="T15" i="6"/>
  <c r="AC15" i="6" s="1"/>
  <c r="T16" i="6"/>
  <c r="AC16" i="6" s="1"/>
  <c r="T17" i="6"/>
  <c r="AC17" i="6" s="1"/>
  <c r="T18" i="6"/>
  <c r="AC18" i="6" s="1"/>
  <c r="T3" i="6"/>
  <c r="AC3" i="6" s="1"/>
  <c r="R16" i="6"/>
  <c r="AA16" i="6" s="1"/>
  <c r="R18" i="6"/>
  <c r="AA18" i="6" s="1"/>
  <c r="Q4" i="6"/>
  <c r="Z4" i="6" s="1"/>
  <c r="Q5" i="6"/>
  <c r="Z5" i="6" s="1"/>
  <c r="Q6" i="6"/>
  <c r="Z6" i="6" s="1"/>
  <c r="Q7" i="6"/>
  <c r="Z7" i="6" s="1"/>
  <c r="Q8" i="6"/>
  <c r="Z8" i="6" s="1"/>
  <c r="Q9" i="6"/>
  <c r="Z9" i="6" s="1"/>
  <c r="Q10" i="6"/>
  <c r="Z10" i="6" s="1"/>
  <c r="Q11" i="6"/>
  <c r="Z11" i="6" s="1"/>
  <c r="Q12" i="6"/>
  <c r="Z12" i="6" s="1"/>
  <c r="Q13" i="6"/>
  <c r="Z13" i="6" s="1"/>
  <c r="Q14" i="6"/>
  <c r="Z14" i="6" s="1"/>
  <c r="Q15" i="6"/>
  <c r="Z15" i="6" s="1"/>
  <c r="Q16" i="6"/>
  <c r="Z16" i="6" s="1"/>
  <c r="Q17" i="6"/>
  <c r="Z17" i="6" s="1"/>
  <c r="Q18" i="6"/>
  <c r="Z18" i="6" s="1"/>
  <c r="Q3" i="6"/>
  <c r="Z3" i="6" s="1"/>
  <c r="L18" i="6"/>
  <c r="U18" i="6" s="1"/>
  <c r="AD18" i="6" s="1"/>
  <c r="F18" i="6"/>
  <c r="L17" i="6"/>
  <c r="U17" i="6" s="1"/>
  <c r="AD17" i="6" s="1"/>
  <c r="F17" i="6"/>
  <c r="R17" i="6" s="1"/>
  <c r="AA17" i="6" s="1"/>
  <c r="L16" i="6"/>
  <c r="U16" i="6" s="1"/>
  <c r="AD16" i="6" s="1"/>
  <c r="F16" i="6"/>
  <c r="L15" i="6"/>
  <c r="U15" i="6" s="1"/>
  <c r="AD15" i="6" s="1"/>
  <c r="F15" i="6"/>
  <c r="R15" i="6" s="1"/>
  <c r="AA15" i="6" s="1"/>
  <c r="L14" i="6"/>
  <c r="U14" i="6" s="1"/>
  <c r="AD14" i="6" s="1"/>
  <c r="F14" i="6"/>
  <c r="R14" i="6" s="1"/>
  <c r="AA14" i="6" s="1"/>
  <c r="L13" i="6"/>
  <c r="U13" i="6" s="1"/>
  <c r="AD13" i="6" s="1"/>
  <c r="F13" i="6"/>
  <c r="R13" i="6" s="1"/>
  <c r="AA13" i="6" s="1"/>
  <c r="L12" i="6"/>
  <c r="F12" i="6"/>
  <c r="R12" i="6" s="1"/>
  <c r="AA12" i="6" s="1"/>
  <c r="L11" i="6"/>
  <c r="U11" i="6" s="1"/>
  <c r="AD11" i="6" s="1"/>
  <c r="F11" i="6"/>
  <c r="R11" i="6" s="1"/>
  <c r="AA11" i="6" s="1"/>
  <c r="L10" i="6"/>
  <c r="U10" i="6" s="1"/>
  <c r="AD10" i="6" s="1"/>
  <c r="F10" i="6"/>
  <c r="R10" i="6" s="1"/>
  <c r="AA10" i="6" s="1"/>
  <c r="L9" i="6"/>
  <c r="U9" i="6" s="1"/>
  <c r="AD9" i="6" s="1"/>
  <c r="F9" i="6"/>
  <c r="R9" i="6" s="1"/>
  <c r="AA9" i="6" s="1"/>
  <c r="L8" i="6"/>
  <c r="U8" i="6" s="1"/>
  <c r="AD8" i="6" s="1"/>
  <c r="F8" i="6"/>
  <c r="R8" i="6" s="1"/>
  <c r="AA8" i="6" s="1"/>
  <c r="L7" i="6"/>
  <c r="U7" i="6" s="1"/>
  <c r="AD7" i="6" s="1"/>
  <c r="F7" i="6"/>
  <c r="R7" i="6" s="1"/>
  <c r="AA7" i="6" s="1"/>
  <c r="L6" i="6"/>
  <c r="U6" i="6" s="1"/>
  <c r="AD6" i="6" s="1"/>
  <c r="F6" i="6"/>
  <c r="R6" i="6" s="1"/>
  <c r="AA6" i="6" s="1"/>
  <c r="L5" i="6"/>
  <c r="U5" i="6" s="1"/>
  <c r="AD5" i="6" s="1"/>
  <c r="F5" i="6"/>
  <c r="R5" i="6" s="1"/>
  <c r="AA5" i="6" s="1"/>
  <c r="L4" i="6"/>
  <c r="U4" i="6" s="1"/>
  <c r="AD4" i="6" s="1"/>
  <c r="F4" i="6"/>
  <c r="R4" i="6" s="1"/>
  <c r="AA4" i="6" s="1"/>
  <c r="L3" i="6"/>
  <c r="U3" i="6" s="1"/>
  <c r="AD3" i="6" s="1"/>
  <c r="F3" i="6"/>
  <c r="R3" i="6" s="1"/>
  <c r="AA3" i="6" s="1"/>
  <c r="T18" i="5"/>
  <c r="AC18" i="5" s="1"/>
  <c r="Q18" i="5"/>
  <c r="Z18" i="5" s="1"/>
  <c r="L18" i="5"/>
  <c r="U18" i="5" s="1"/>
  <c r="AD18" i="5" s="1"/>
  <c r="F18" i="5"/>
  <c r="R18" i="5" s="1"/>
  <c r="AA18" i="5" s="1"/>
  <c r="T17" i="5"/>
  <c r="AC17" i="5" s="1"/>
  <c r="Q17" i="5"/>
  <c r="Z17" i="5" s="1"/>
  <c r="L17" i="5"/>
  <c r="U17" i="5" s="1"/>
  <c r="AD17" i="5" s="1"/>
  <c r="F17" i="5"/>
  <c r="R17" i="5" s="1"/>
  <c r="AA17" i="5" s="1"/>
  <c r="T16" i="5"/>
  <c r="AC16" i="5" s="1"/>
  <c r="Q16" i="5"/>
  <c r="Z16" i="5" s="1"/>
  <c r="L16" i="5"/>
  <c r="U16" i="5" s="1"/>
  <c r="AD16" i="5" s="1"/>
  <c r="F16" i="5"/>
  <c r="R16" i="5" s="1"/>
  <c r="AA16" i="5" s="1"/>
  <c r="T15" i="5"/>
  <c r="AC15" i="5" s="1"/>
  <c r="Q15" i="5"/>
  <c r="Z15" i="5" s="1"/>
  <c r="L15" i="5"/>
  <c r="U15" i="5" s="1"/>
  <c r="AD15" i="5" s="1"/>
  <c r="F15" i="5"/>
  <c r="R15" i="5" s="1"/>
  <c r="AA15" i="5" s="1"/>
  <c r="T14" i="5"/>
  <c r="AC14" i="5" s="1"/>
  <c r="Q14" i="5"/>
  <c r="Z14" i="5" s="1"/>
  <c r="L14" i="5"/>
  <c r="U14" i="5" s="1"/>
  <c r="AD14" i="5" s="1"/>
  <c r="F14" i="5"/>
  <c r="R14" i="5" s="1"/>
  <c r="AA14" i="5" s="1"/>
  <c r="T13" i="5"/>
  <c r="AC13" i="5" s="1"/>
  <c r="Q13" i="5"/>
  <c r="Z13" i="5" s="1"/>
  <c r="L13" i="5"/>
  <c r="U13" i="5" s="1"/>
  <c r="AD13" i="5" s="1"/>
  <c r="F13" i="5"/>
  <c r="R13" i="5" s="1"/>
  <c r="AA13" i="5" s="1"/>
  <c r="T12" i="5"/>
  <c r="AC12" i="5" s="1"/>
  <c r="Q12" i="5"/>
  <c r="Z12" i="5" s="1"/>
  <c r="L12" i="5"/>
  <c r="U12" i="5" s="1"/>
  <c r="AD12" i="5" s="1"/>
  <c r="F12" i="5"/>
  <c r="R12" i="5" s="1"/>
  <c r="AA12" i="5" s="1"/>
  <c r="T11" i="5"/>
  <c r="AC11" i="5" s="1"/>
  <c r="Q11" i="5"/>
  <c r="Z11" i="5" s="1"/>
  <c r="L11" i="5"/>
  <c r="U11" i="5" s="1"/>
  <c r="AD11" i="5" s="1"/>
  <c r="F11" i="5"/>
  <c r="R11" i="5" s="1"/>
  <c r="AA11" i="5" s="1"/>
  <c r="T10" i="5"/>
  <c r="AC10" i="5" s="1"/>
  <c r="Q10" i="5"/>
  <c r="Z10" i="5" s="1"/>
  <c r="L10" i="5"/>
  <c r="U10" i="5" s="1"/>
  <c r="AD10" i="5" s="1"/>
  <c r="F10" i="5"/>
  <c r="R10" i="5" s="1"/>
  <c r="AA10" i="5" s="1"/>
  <c r="T9" i="5"/>
  <c r="AC9" i="5" s="1"/>
  <c r="Q9" i="5"/>
  <c r="Z9" i="5" s="1"/>
  <c r="L9" i="5"/>
  <c r="U9" i="5" s="1"/>
  <c r="AD9" i="5" s="1"/>
  <c r="F9" i="5"/>
  <c r="R9" i="5" s="1"/>
  <c r="AA9" i="5" s="1"/>
  <c r="T8" i="5"/>
  <c r="AC8" i="5" s="1"/>
  <c r="Q8" i="5"/>
  <c r="Z8" i="5" s="1"/>
  <c r="L8" i="5"/>
  <c r="U8" i="5" s="1"/>
  <c r="AD8" i="5" s="1"/>
  <c r="F8" i="5"/>
  <c r="R8" i="5" s="1"/>
  <c r="AA8" i="5" s="1"/>
  <c r="T7" i="5"/>
  <c r="AC7" i="5" s="1"/>
  <c r="Q7" i="5"/>
  <c r="Z7" i="5" s="1"/>
  <c r="L7" i="5"/>
  <c r="U7" i="5" s="1"/>
  <c r="AD7" i="5" s="1"/>
  <c r="F7" i="5"/>
  <c r="R7" i="5" s="1"/>
  <c r="AA7" i="5" s="1"/>
  <c r="T6" i="5"/>
  <c r="AC6" i="5" s="1"/>
  <c r="Q6" i="5"/>
  <c r="Z6" i="5" s="1"/>
  <c r="L6" i="5"/>
  <c r="U6" i="5" s="1"/>
  <c r="AD6" i="5" s="1"/>
  <c r="F6" i="5"/>
  <c r="R6" i="5" s="1"/>
  <c r="AA6" i="5" s="1"/>
  <c r="T5" i="5"/>
  <c r="AC5" i="5" s="1"/>
  <c r="Q5" i="5"/>
  <c r="Z5" i="5" s="1"/>
  <c r="L5" i="5"/>
  <c r="U5" i="5" s="1"/>
  <c r="AD5" i="5" s="1"/>
  <c r="F5" i="5"/>
  <c r="R5" i="5" s="1"/>
  <c r="AA5" i="5" s="1"/>
  <c r="T4" i="5"/>
  <c r="AC4" i="5" s="1"/>
  <c r="Q4" i="5"/>
  <c r="Z4" i="5" s="1"/>
  <c r="L4" i="5"/>
  <c r="U4" i="5" s="1"/>
  <c r="AD4" i="5" s="1"/>
  <c r="F4" i="5"/>
  <c r="R4" i="5" s="1"/>
  <c r="AA4" i="5" s="1"/>
  <c r="T3" i="5"/>
  <c r="AC3" i="5" s="1"/>
  <c r="Q3" i="5"/>
  <c r="Z3" i="5" s="1"/>
  <c r="L3" i="5"/>
  <c r="U3" i="5" s="1"/>
  <c r="AD3" i="5" s="1"/>
  <c r="F3" i="5"/>
  <c r="R3" i="5" s="1"/>
  <c r="AA3" i="5" s="1"/>
  <c r="AE14" i="11" l="1"/>
  <c r="AE16" i="11"/>
  <c r="V18" i="11"/>
  <c r="AC18" i="11"/>
  <c r="AE18" i="11" s="1"/>
  <c r="V16" i="11"/>
  <c r="V15" i="11"/>
  <c r="V14" i="11"/>
  <c r="AB14" i="11"/>
  <c r="AB18" i="11"/>
  <c r="AA13" i="9"/>
  <c r="AB13" i="9" s="1"/>
  <c r="V10" i="5"/>
  <c r="V12" i="8"/>
  <c r="S3" i="8"/>
  <c r="AA3" i="8"/>
  <c r="S15" i="8"/>
  <c r="S7" i="8"/>
  <c r="V14" i="7"/>
  <c r="AD14" i="7"/>
  <c r="AL5" i="7" s="1"/>
  <c r="V9" i="4" s="1"/>
  <c r="V13" i="7"/>
  <c r="V17" i="7"/>
  <c r="U12" i="6"/>
  <c r="AD12" i="6" s="1"/>
  <c r="AE14" i="9"/>
  <c r="AE12" i="11"/>
  <c r="AK5" i="11"/>
  <c r="U13" i="4" s="1"/>
  <c r="V12" i="11"/>
  <c r="V10" i="11"/>
  <c r="V11" i="11"/>
  <c r="AK4" i="11"/>
  <c r="R13" i="4" s="1"/>
  <c r="AE10" i="11"/>
  <c r="V8" i="11"/>
  <c r="AE8" i="11"/>
  <c r="V7" i="11"/>
  <c r="V5" i="11"/>
  <c r="V3" i="11"/>
  <c r="AH4" i="11"/>
  <c r="F13" i="4" s="1"/>
  <c r="V9" i="10"/>
  <c r="V6" i="10"/>
  <c r="V4" i="10"/>
  <c r="S4" i="11"/>
  <c r="AB4" i="11"/>
  <c r="V4" i="11"/>
  <c r="AE4" i="11"/>
  <c r="AB6" i="11"/>
  <c r="S6" i="11"/>
  <c r="S11" i="11"/>
  <c r="AB11" i="11"/>
  <c r="AH5" i="11"/>
  <c r="I13" i="4" s="1"/>
  <c r="V6" i="11"/>
  <c r="AE6" i="11"/>
  <c r="AB16" i="11"/>
  <c r="S16" i="11"/>
  <c r="V9" i="11"/>
  <c r="AE9" i="11"/>
  <c r="V17" i="11"/>
  <c r="AE17" i="11"/>
  <c r="AH3" i="11"/>
  <c r="C13" i="4" s="1"/>
  <c r="AH6" i="11"/>
  <c r="L13" i="4" s="1"/>
  <c r="S7" i="11"/>
  <c r="AB7" i="11"/>
  <c r="S15" i="11"/>
  <c r="AB15" i="11"/>
  <c r="AB17" i="11"/>
  <c r="S17" i="11"/>
  <c r="S5" i="11"/>
  <c r="AB5" i="11"/>
  <c r="AK3" i="11"/>
  <c r="O13" i="4" s="1"/>
  <c r="AK6" i="11"/>
  <c r="X13" i="4" s="1"/>
  <c r="S12" i="11"/>
  <c r="AB8" i="11"/>
  <c r="S8" i="11"/>
  <c r="S3" i="11"/>
  <c r="AB9" i="11"/>
  <c r="S9" i="11"/>
  <c r="AB13" i="11"/>
  <c r="S13" i="11"/>
  <c r="AB10" i="11"/>
  <c r="V13" i="11"/>
  <c r="S10" i="11"/>
  <c r="S14" i="11"/>
  <c r="S18" i="11"/>
  <c r="AE5" i="11"/>
  <c r="AE7" i="11"/>
  <c r="AE15" i="11"/>
  <c r="AE12" i="10"/>
  <c r="V12" i="10"/>
  <c r="V16" i="10"/>
  <c r="V8" i="10"/>
  <c r="V14" i="10"/>
  <c r="AE8" i="10"/>
  <c r="AE16" i="10"/>
  <c r="V10" i="10"/>
  <c r="AE14" i="10"/>
  <c r="AE18" i="10"/>
  <c r="V18" i="10"/>
  <c r="V13" i="10"/>
  <c r="V17" i="10"/>
  <c r="AB8" i="10"/>
  <c r="AH5" i="10"/>
  <c r="I12" i="4" s="1"/>
  <c r="AH4" i="10"/>
  <c r="F12" i="4" s="1"/>
  <c r="S14" i="10"/>
  <c r="AB14" i="10"/>
  <c r="S15" i="10"/>
  <c r="AB15" i="10"/>
  <c r="S9" i="10"/>
  <c r="AB9" i="10"/>
  <c r="S3" i="10"/>
  <c r="AE10" i="10"/>
  <c r="S18" i="10"/>
  <c r="AB18" i="10"/>
  <c r="V3" i="10"/>
  <c r="AB5" i="10"/>
  <c r="S5" i="10"/>
  <c r="AB13" i="10"/>
  <c r="S13" i="10"/>
  <c r="AH3" i="10"/>
  <c r="C12" i="4" s="1"/>
  <c r="AH6" i="10"/>
  <c r="L12" i="4" s="1"/>
  <c r="V5" i="10"/>
  <c r="AE5" i="10"/>
  <c r="S7" i="10"/>
  <c r="AB7" i="10"/>
  <c r="AK3" i="10"/>
  <c r="O12" i="4" s="1"/>
  <c r="AK6" i="10"/>
  <c r="X12" i="4" s="1"/>
  <c r="V7" i="10"/>
  <c r="AE7" i="10"/>
  <c r="AK4" i="10"/>
  <c r="R12" i="4" s="1"/>
  <c r="AI5" i="10"/>
  <c r="J12" i="4" s="1"/>
  <c r="AB12" i="10"/>
  <c r="AB17" i="10"/>
  <c r="S17" i="10"/>
  <c r="S4" i="10"/>
  <c r="AB4" i="10"/>
  <c r="S10" i="10"/>
  <c r="S11" i="10"/>
  <c r="AB11" i="10"/>
  <c r="AK5" i="10"/>
  <c r="U12" i="4" s="1"/>
  <c r="S6" i="10"/>
  <c r="AB6" i="10"/>
  <c r="V11" i="10"/>
  <c r="AE11" i="10"/>
  <c r="AB16" i="10"/>
  <c r="V15" i="10"/>
  <c r="AE15" i="10"/>
  <c r="AE4" i="10"/>
  <c r="AE6" i="10"/>
  <c r="AE9" i="10"/>
  <c r="AE13" i="10"/>
  <c r="AE17" i="10"/>
  <c r="S8" i="10"/>
  <c r="S12" i="10"/>
  <c r="S16" i="10"/>
  <c r="AK4" i="9"/>
  <c r="R11" i="4" s="1"/>
  <c r="AE4" i="9"/>
  <c r="AB8" i="9"/>
  <c r="AB6" i="9"/>
  <c r="V6" i="9"/>
  <c r="AE6" i="9"/>
  <c r="V9" i="9"/>
  <c r="AK5" i="9"/>
  <c r="U11" i="4" s="1"/>
  <c r="AE17" i="9"/>
  <c r="AE9" i="9"/>
  <c r="V13" i="9"/>
  <c r="AK3" i="9"/>
  <c r="O11" i="4" s="1"/>
  <c r="AB4" i="9"/>
  <c r="S4" i="9"/>
  <c r="S13" i="9"/>
  <c r="S6" i="9"/>
  <c r="AB16" i="9"/>
  <c r="AH4" i="9"/>
  <c r="F11" i="4" s="1"/>
  <c r="S9" i="9"/>
  <c r="V3" i="9"/>
  <c r="AE13" i="9"/>
  <c r="V15" i="9"/>
  <c r="AE15" i="9"/>
  <c r="AB17" i="9"/>
  <c r="S14" i="9"/>
  <c r="AB14" i="9"/>
  <c r="V5" i="9"/>
  <c r="AE5" i="9"/>
  <c r="AB12" i="9"/>
  <c r="V16" i="9"/>
  <c r="AE16" i="9"/>
  <c r="S15" i="9"/>
  <c r="AB15" i="9"/>
  <c r="V8" i="9"/>
  <c r="AE8" i="9"/>
  <c r="AB9" i="9"/>
  <c r="S18" i="9"/>
  <c r="AB18" i="9"/>
  <c r="V11" i="9"/>
  <c r="AE11" i="9"/>
  <c r="AH3" i="9"/>
  <c r="C11" i="4" s="1"/>
  <c r="AB7" i="9"/>
  <c r="S7" i="9"/>
  <c r="AE10" i="9"/>
  <c r="AE18" i="9"/>
  <c r="V18" i="9"/>
  <c r="AK6" i="9"/>
  <c r="X11" i="4" s="1"/>
  <c r="V7" i="9"/>
  <c r="AE7" i="9"/>
  <c r="V12" i="9"/>
  <c r="S3" i="9"/>
  <c r="S10" i="9"/>
  <c r="S5" i="9"/>
  <c r="AB5" i="9"/>
  <c r="S11" i="9"/>
  <c r="AB11" i="9"/>
  <c r="AH5" i="9"/>
  <c r="I11" i="4" s="1"/>
  <c r="S17" i="9"/>
  <c r="V10" i="9"/>
  <c r="V14" i="9"/>
  <c r="AH6" i="9"/>
  <c r="L11" i="4" s="1"/>
  <c r="S8" i="9"/>
  <c r="S12" i="9"/>
  <c r="S16" i="9"/>
  <c r="V17" i="9"/>
  <c r="V4" i="9"/>
  <c r="V7" i="8"/>
  <c r="AE7" i="8"/>
  <c r="V4" i="8"/>
  <c r="V5" i="8"/>
  <c r="V6" i="8"/>
  <c r="AK4" i="8"/>
  <c r="R10" i="4" s="1"/>
  <c r="AE11" i="8"/>
  <c r="V17" i="8"/>
  <c r="V3" i="8"/>
  <c r="AE5" i="8"/>
  <c r="AE9" i="8"/>
  <c r="AE13" i="8"/>
  <c r="V9" i="8"/>
  <c r="V13" i="8"/>
  <c r="V16" i="8"/>
  <c r="V8" i="8"/>
  <c r="V15" i="8"/>
  <c r="V11" i="8"/>
  <c r="AE15" i="8"/>
  <c r="S5" i="8"/>
  <c r="S11" i="8"/>
  <c r="AH3" i="8"/>
  <c r="C10" i="4" s="1"/>
  <c r="AH6" i="8"/>
  <c r="L10" i="4" s="1"/>
  <c r="AK5" i="8"/>
  <c r="U10" i="4" s="1"/>
  <c r="AE17" i="8"/>
  <c r="AE6" i="8"/>
  <c r="S10" i="8"/>
  <c r="AE4" i="8"/>
  <c r="AB9" i="8"/>
  <c r="S9" i="8"/>
  <c r="V10" i="8"/>
  <c r="AH5" i="8"/>
  <c r="I10" i="4" s="1"/>
  <c r="AB14" i="8"/>
  <c r="S14" i="8"/>
  <c r="AH4" i="8"/>
  <c r="F10" i="4" s="1"/>
  <c r="AB13" i="8"/>
  <c r="S13" i="8"/>
  <c r="AE14" i="8"/>
  <c r="V14" i="8"/>
  <c r="AB18" i="8"/>
  <c r="S18" i="8"/>
  <c r="AK6" i="8"/>
  <c r="X10" i="4" s="1"/>
  <c r="S8" i="8"/>
  <c r="AB8" i="8"/>
  <c r="AB17" i="8"/>
  <c r="S17" i="8"/>
  <c r="AE18" i="8"/>
  <c r="V18" i="8"/>
  <c r="AB6" i="8"/>
  <c r="S6" i="8"/>
  <c r="S12" i="8"/>
  <c r="AB4" i="8"/>
  <c r="S4" i="8"/>
  <c r="S16" i="8"/>
  <c r="AB16" i="8"/>
  <c r="AB5" i="8"/>
  <c r="AB7" i="8"/>
  <c r="AB11" i="8"/>
  <c r="AB15" i="8"/>
  <c r="AK3" i="8"/>
  <c r="O10" i="4" s="1"/>
  <c r="AE8" i="8"/>
  <c r="AE16" i="8"/>
  <c r="AE3" i="8"/>
  <c r="AK6" i="7"/>
  <c r="X9" i="4" s="1"/>
  <c r="AH4" i="7"/>
  <c r="F9" i="4" s="1"/>
  <c r="V8" i="7"/>
  <c r="AE8" i="7"/>
  <c r="V4" i="7"/>
  <c r="AE4" i="7"/>
  <c r="AE17" i="7"/>
  <c r="AK4" i="7"/>
  <c r="R9" i="4" s="1"/>
  <c r="AE9" i="7"/>
  <c r="V12" i="7"/>
  <c r="V16" i="7"/>
  <c r="V6" i="7"/>
  <c r="AE12" i="7"/>
  <c r="AE16" i="7"/>
  <c r="V9" i="7"/>
  <c r="AH6" i="7"/>
  <c r="L9" i="4" s="1"/>
  <c r="AH5" i="7"/>
  <c r="I9" i="4" s="1"/>
  <c r="S18" i="7"/>
  <c r="AB18" i="7"/>
  <c r="S10" i="7"/>
  <c r="V11" i="7"/>
  <c r="AE11" i="7"/>
  <c r="AB12" i="7"/>
  <c r="AK5" i="7"/>
  <c r="U9" i="4" s="1"/>
  <c r="S17" i="7"/>
  <c r="AB17" i="7"/>
  <c r="S13" i="7"/>
  <c r="AB13" i="7"/>
  <c r="AB5" i="7"/>
  <c r="S5" i="7"/>
  <c r="S11" i="7"/>
  <c r="AB11" i="7"/>
  <c r="V3" i="7"/>
  <c r="AK3" i="7"/>
  <c r="O9" i="4" s="1"/>
  <c r="AE6" i="7"/>
  <c r="S15" i="7"/>
  <c r="AB15" i="7"/>
  <c r="AB4" i="7"/>
  <c r="S4" i="7"/>
  <c r="V5" i="7"/>
  <c r="AE5" i="7"/>
  <c r="S3" i="7"/>
  <c r="S7" i="7"/>
  <c r="AB7" i="7"/>
  <c r="V15" i="7"/>
  <c r="AE15" i="7"/>
  <c r="AB16" i="7"/>
  <c r="AE18" i="7"/>
  <c r="AB9" i="7"/>
  <c r="S9" i="7"/>
  <c r="S6" i="7"/>
  <c r="AB6" i="7"/>
  <c r="V7" i="7"/>
  <c r="AE7" i="7"/>
  <c r="AB8" i="7"/>
  <c r="AE10" i="7"/>
  <c r="AB14" i="7"/>
  <c r="S14" i="7"/>
  <c r="S12" i="7"/>
  <c r="V18" i="7"/>
  <c r="V10" i="7"/>
  <c r="AH3" i="7"/>
  <c r="C9" i="4" s="1"/>
  <c r="S8" i="7"/>
  <c r="S16" i="7"/>
  <c r="AK4" i="6"/>
  <c r="R8" i="4" s="1"/>
  <c r="AB16" i="6"/>
  <c r="AB8" i="6"/>
  <c r="V16" i="6"/>
  <c r="AE14" i="6"/>
  <c r="V8" i="6"/>
  <c r="AH5" i="6"/>
  <c r="I8" i="4" s="1"/>
  <c r="AH4" i="6"/>
  <c r="F8" i="4" s="1"/>
  <c r="S10" i="6"/>
  <c r="S14" i="6"/>
  <c r="AH3" i="6"/>
  <c r="C8" i="4" s="1"/>
  <c r="AB13" i="6"/>
  <c r="S13" i="6"/>
  <c r="S5" i="6"/>
  <c r="AB5" i="6"/>
  <c r="AE10" i="6"/>
  <c r="AK6" i="6"/>
  <c r="X8" i="4" s="1"/>
  <c r="AK3" i="6"/>
  <c r="O8" i="4" s="1"/>
  <c r="V5" i="6"/>
  <c r="AE5" i="6"/>
  <c r="S7" i="6"/>
  <c r="AB7" i="6"/>
  <c r="AB4" i="6"/>
  <c r="S4" i="6"/>
  <c r="V7" i="6"/>
  <c r="AE7" i="6"/>
  <c r="V11" i="6"/>
  <c r="AE11" i="6"/>
  <c r="V15" i="6"/>
  <c r="AE15" i="6"/>
  <c r="S18" i="6"/>
  <c r="AB18" i="6"/>
  <c r="S11" i="6"/>
  <c r="AB11" i="6"/>
  <c r="AB12" i="6"/>
  <c r="S15" i="6"/>
  <c r="AB15" i="6"/>
  <c r="V4" i="6"/>
  <c r="AE4" i="6"/>
  <c r="AB6" i="6"/>
  <c r="S6" i="6"/>
  <c r="AK5" i="6"/>
  <c r="U8" i="4" s="1"/>
  <c r="S3" i="6"/>
  <c r="V6" i="6"/>
  <c r="AE6" i="6"/>
  <c r="AB9" i="6"/>
  <c r="S9" i="6"/>
  <c r="AB17" i="6"/>
  <c r="S17" i="6"/>
  <c r="V3" i="6"/>
  <c r="V9" i="6"/>
  <c r="AE9" i="6"/>
  <c r="V13" i="6"/>
  <c r="AE13" i="6"/>
  <c r="V17" i="6"/>
  <c r="AE17" i="6"/>
  <c r="AE18" i="6"/>
  <c r="V18" i="6"/>
  <c r="V10" i="6"/>
  <c r="V14" i="6"/>
  <c r="AH6" i="6"/>
  <c r="L8" i="4" s="1"/>
  <c r="S8" i="6"/>
  <c r="AE8" i="6"/>
  <c r="S12" i="6"/>
  <c r="S16" i="6"/>
  <c r="AE16" i="6"/>
  <c r="AB14" i="6"/>
  <c r="AE10" i="5"/>
  <c r="V3" i="5"/>
  <c r="AK4" i="5"/>
  <c r="R7" i="4" s="1"/>
  <c r="V14" i="5"/>
  <c r="AE14" i="5"/>
  <c r="V18" i="5"/>
  <c r="V15" i="5"/>
  <c r="AE18" i="5"/>
  <c r="S13" i="5"/>
  <c r="AB13" i="5"/>
  <c r="S6" i="5"/>
  <c r="AB6" i="5"/>
  <c r="S17" i="5"/>
  <c r="AB17" i="5"/>
  <c r="S9" i="5"/>
  <c r="S4" i="5"/>
  <c r="S14" i="5"/>
  <c r="S18" i="5"/>
  <c r="AH4" i="5"/>
  <c r="F7" i="4" s="1"/>
  <c r="AH3" i="5"/>
  <c r="C7" i="4" s="1"/>
  <c r="AB8" i="5"/>
  <c r="S8" i="5"/>
  <c r="AE5" i="5"/>
  <c r="S7" i="5"/>
  <c r="AB7" i="5"/>
  <c r="AB9" i="5"/>
  <c r="S12" i="5"/>
  <c r="V17" i="5"/>
  <c r="AE17" i="5"/>
  <c r="S3" i="5"/>
  <c r="AH5" i="5"/>
  <c r="I7" i="4" s="1"/>
  <c r="AK6" i="5"/>
  <c r="X7" i="4" s="1"/>
  <c r="AK3" i="5"/>
  <c r="O7" i="4" s="1"/>
  <c r="AB4" i="5"/>
  <c r="V12" i="5"/>
  <c r="AE11" i="5"/>
  <c r="V13" i="5"/>
  <c r="AE13" i="5"/>
  <c r="V8" i="5"/>
  <c r="AE8" i="5"/>
  <c r="V6" i="5"/>
  <c r="AE6" i="5"/>
  <c r="S11" i="5"/>
  <c r="AB11" i="5"/>
  <c r="AB16" i="5"/>
  <c r="S16" i="5"/>
  <c r="V4" i="5"/>
  <c r="AE4" i="5"/>
  <c r="S5" i="5"/>
  <c r="AB5" i="5"/>
  <c r="AB10" i="5"/>
  <c r="AI4" i="5"/>
  <c r="G7" i="4" s="1"/>
  <c r="AH6" i="5"/>
  <c r="L7" i="4" s="1"/>
  <c r="AK5" i="5"/>
  <c r="U7" i="4" s="1"/>
  <c r="V16" i="5"/>
  <c r="AE16" i="5"/>
  <c r="AE7" i="5"/>
  <c r="V9" i="5"/>
  <c r="AE9" i="5"/>
  <c r="S15" i="5"/>
  <c r="AB15" i="5"/>
  <c r="V11" i="5"/>
  <c r="V7" i="5"/>
  <c r="AB18" i="5"/>
  <c r="S10" i="5"/>
  <c r="V5" i="5"/>
  <c r="AB14" i="5"/>
  <c r="AE15" i="5"/>
  <c r="Z6" i="3"/>
  <c r="T18" i="3"/>
  <c r="AC18" i="3" s="1"/>
  <c r="Q18" i="3"/>
  <c r="Z18" i="3" s="1"/>
  <c r="L18" i="3"/>
  <c r="U18" i="3" s="1"/>
  <c r="AD18" i="3" s="1"/>
  <c r="F18" i="3"/>
  <c r="R18" i="3" s="1"/>
  <c r="AA18" i="3" s="1"/>
  <c r="T17" i="3"/>
  <c r="AC17" i="3" s="1"/>
  <c r="Q17" i="3"/>
  <c r="Z17" i="3" s="1"/>
  <c r="L17" i="3"/>
  <c r="U17" i="3" s="1"/>
  <c r="AD17" i="3" s="1"/>
  <c r="F17" i="3"/>
  <c r="R17" i="3" s="1"/>
  <c r="AA17" i="3" s="1"/>
  <c r="T16" i="3"/>
  <c r="AC16" i="3" s="1"/>
  <c r="Q16" i="3"/>
  <c r="Z16" i="3" s="1"/>
  <c r="L16" i="3"/>
  <c r="U16" i="3" s="1"/>
  <c r="AD16" i="3" s="1"/>
  <c r="F16" i="3"/>
  <c r="R16" i="3" s="1"/>
  <c r="AA16" i="3" s="1"/>
  <c r="T15" i="3"/>
  <c r="AC15" i="3" s="1"/>
  <c r="Q15" i="3"/>
  <c r="Z15" i="3" s="1"/>
  <c r="L15" i="3"/>
  <c r="U15" i="3" s="1"/>
  <c r="AD15" i="3" s="1"/>
  <c r="F15" i="3"/>
  <c r="R15" i="3" s="1"/>
  <c r="AA15" i="3" s="1"/>
  <c r="T14" i="3"/>
  <c r="AC14" i="3" s="1"/>
  <c r="Q14" i="3"/>
  <c r="Z14" i="3" s="1"/>
  <c r="L14" i="3"/>
  <c r="U14" i="3" s="1"/>
  <c r="AD14" i="3" s="1"/>
  <c r="F14" i="3"/>
  <c r="R14" i="3" s="1"/>
  <c r="AA14" i="3" s="1"/>
  <c r="T13" i="3"/>
  <c r="AC13" i="3" s="1"/>
  <c r="Q13" i="3"/>
  <c r="Z13" i="3" s="1"/>
  <c r="L13" i="3"/>
  <c r="U13" i="3" s="1"/>
  <c r="AD13" i="3" s="1"/>
  <c r="F13" i="3"/>
  <c r="R13" i="3" s="1"/>
  <c r="AA13" i="3" s="1"/>
  <c r="T12" i="3"/>
  <c r="AC12" i="3" s="1"/>
  <c r="Q12" i="3"/>
  <c r="Z12" i="3" s="1"/>
  <c r="L12" i="3"/>
  <c r="U12" i="3" s="1"/>
  <c r="AD12" i="3" s="1"/>
  <c r="F12" i="3"/>
  <c r="R12" i="3" s="1"/>
  <c r="AA12" i="3" s="1"/>
  <c r="T11" i="3"/>
  <c r="AC11" i="3" s="1"/>
  <c r="Q11" i="3"/>
  <c r="Z11" i="3" s="1"/>
  <c r="L11" i="3"/>
  <c r="U11" i="3" s="1"/>
  <c r="AD11" i="3" s="1"/>
  <c r="F11" i="3"/>
  <c r="R11" i="3" s="1"/>
  <c r="AA11" i="3" s="1"/>
  <c r="T10" i="3"/>
  <c r="AC10" i="3" s="1"/>
  <c r="Q10" i="3"/>
  <c r="Z10" i="3" s="1"/>
  <c r="L10" i="3"/>
  <c r="U10" i="3" s="1"/>
  <c r="AD10" i="3" s="1"/>
  <c r="F10" i="3"/>
  <c r="R10" i="3" s="1"/>
  <c r="AA10" i="3" s="1"/>
  <c r="T9" i="3"/>
  <c r="AC9" i="3" s="1"/>
  <c r="Q9" i="3"/>
  <c r="Z9" i="3" s="1"/>
  <c r="L9" i="3"/>
  <c r="U9" i="3" s="1"/>
  <c r="AD9" i="3" s="1"/>
  <c r="F9" i="3"/>
  <c r="R9" i="3" s="1"/>
  <c r="AA9" i="3" s="1"/>
  <c r="T8" i="3"/>
  <c r="AC8" i="3" s="1"/>
  <c r="Q8" i="3"/>
  <c r="Z8" i="3" s="1"/>
  <c r="L8" i="3"/>
  <c r="U8" i="3" s="1"/>
  <c r="AD8" i="3" s="1"/>
  <c r="F8" i="3"/>
  <c r="R8" i="3" s="1"/>
  <c r="AA8" i="3" s="1"/>
  <c r="T7" i="3"/>
  <c r="AC7" i="3" s="1"/>
  <c r="Q7" i="3"/>
  <c r="Z7" i="3" s="1"/>
  <c r="L7" i="3"/>
  <c r="U7" i="3" s="1"/>
  <c r="AD7" i="3" s="1"/>
  <c r="F7" i="3"/>
  <c r="R7" i="3" s="1"/>
  <c r="AA7" i="3" s="1"/>
  <c r="T6" i="3"/>
  <c r="AC6" i="3" s="1"/>
  <c r="Q6" i="3"/>
  <c r="L6" i="3"/>
  <c r="U6" i="3" s="1"/>
  <c r="AD6" i="3" s="1"/>
  <c r="F6" i="3"/>
  <c r="R6" i="3" s="1"/>
  <c r="AA6" i="3" s="1"/>
  <c r="T5" i="3"/>
  <c r="AC5" i="3" s="1"/>
  <c r="Q5" i="3"/>
  <c r="Z5" i="3" s="1"/>
  <c r="L5" i="3"/>
  <c r="U5" i="3" s="1"/>
  <c r="AD5" i="3" s="1"/>
  <c r="F5" i="3"/>
  <c r="R5" i="3" s="1"/>
  <c r="AA5" i="3" s="1"/>
  <c r="T4" i="3"/>
  <c r="AC4" i="3" s="1"/>
  <c r="Q4" i="3"/>
  <c r="Z4" i="3" s="1"/>
  <c r="L4" i="3"/>
  <c r="U4" i="3" s="1"/>
  <c r="AD4" i="3" s="1"/>
  <c r="F4" i="3"/>
  <c r="R4" i="3" s="1"/>
  <c r="AA4" i="3" s="1"/>
  <c r="T3" i="3"/>
  <c r="AC3" i="3" s="1"/>
  <c r="Q3" i="3"/>
  <c r="Z3" i="3" s="1"/>
  <c r="L3" i="3"/>
  <c r="U3" i="3" s="1"/>
  <c r="AD3" i="3" s="1"/>
  <c r="F3" i="3"/>
  <c r="R3" i="3" s="1"/>
  <c r="AA3" i="3" s="1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3" i="2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3" i="1"/>
  <c r="H7" i="4" l="1"/>
  <c r="AE14" i="7"/>
  <c r="V12" i="6"/>
  <c r="V5" i="3"/>
  <c r="S18" i="3"/>
  <c r="W9" i="4"/>
  <c r="K12" i="4"/>
  <c r="AI5" i="11"/>
  <c r="AB12" i="11"/>
  <c r="AL5" i="11"/>
  <c r="AE13" i="11"/>
  <c r="AI3" i="11"/>
  <c r="AB3" i="11"/>
  <c r="AI6" i="11"/>
  <c r="AL6" i="11"/>
  <c r="AL3" i="11"/>
  <c r="AE3" i="11"/>
  <c r="AL4" i="11"/>
  <c r="AE11" i="11"/>
  <c r="AI4" i="11"/>
  <c r="AL5" i="10"/>
  <c r="AL4" i="10"/>
  <c r="AJ5" i="10"/>
  <c r="AI3" i="10"/>
  <c r="AB3" i="10"/>
  <c r="AI6" i="10"/>
  <c r="AB10" i="10"/>
  <c r="AI4" i="10"/>
  <c r="AL6" i="10"/>
  <c r="AE3" i="10"/>
  <c r="AL3" i="10"/>
  <c r="AI3" i="9"/>
  <c r="AI6" i="9"/>
  <c r="AB3" i="9"/>
  <c r="AL4" i="9"/>
  <c r="AE12" i="9"/>
  <c r="AL5" i="9"/>
  <c r="AI5" i="9"/>
  <c r="AI4" i="9"/>
  <c r="AB10" i="9"/>
  <c r="AL6" i="9"/>
  <c r="AE3" i="9"/>
  <c r="AL3" i="9"/>
  <c r="AE12" i="8"/>
  <c r="AL5" i="8"/>
  <c r="AI6" i="8"/>
  <c r="AB3" i="8"/>
  <c r="AI3" i="8"/>
  <c r="AL6" i="8"/>
  <c r="AB10" i="8"/>
  <c r="AI4" i="8"/>
  <c r="AL3" i="8"/>
  <c r="AL4" i="8"/>
  <c r="AE10" i="8"/>
  <c r="AB12" i="8"/>
  <c r="AI5" i="8"/>
  <c r="AE13" i="7"/>
  <c r="AM5" i="7"/>
  <c r="AI5" i="7"/>
  <c r="AL4" i="7"/>
  <c r="AI3" i="7"/>
  <c r="AB3" i="7"/>
  <c r="AI6" i="7"/>
  <c r="AB10" i="7"/>
  <c r="AI4" i="7"/>
  <c r="AL6" i="7"/>
  <c r="AL3" i="7"/>
  <c r="AE3" i="7"/>
  <c r="AI5" i="6"/>
  <c r="AL4" i="6"/>
  <c r="AB10" i="6"/>
  <c r="AI4" i="6"/>
  <c r="AE3" i="6"/>
  <c r="AL6" i="6"/>
  <c r="AL3" i="6"/>
  <c r="AI3" i="6"/>
  <c r="AI6" i="6"/>
  <c r="AB3" i="6"/>
  <c r="AE12" i="6"/>
  <c r="AL5" i="6"/>
  <c r="AL4" i="5"/>
  <c r="AJ4" i="5"/>
  <c r="AI6" i="5"/>
  <c r="AI3" i="5"/>
  <c r="AB3" i="5"/>
  <c r="AE3" i="5"/>
  <c r="AL6" i="5"/>
  <c r="AL3" i="5"/>
  <c r="AE12" i="5"/>
  <c r="AL5" i="5"/>
  <c r="AI5" i="5"/>
  <c r="AB12" i="5"/>
  <c r="V12" i="3"/>
  <c r="S3" i="3"/>
  <c r="AB3" i="3"/>
  <c r="AB7" i="3"/>
  <c r="V3" i="3"/>
  <c r="AE3" i="3"/>
  <c r="V7" i="3"/>
  <c r="AE7" i="3"/>
  <c r="V15" i="3"/>
  <c r="AE15" i="3"/>
  <c r="AE5" i="3"/>
  <c r="V8" i="3"/>
  <c r="V11" i="3"/>
  <c r="AE16" i="3"/>
  <c r="S7" i="3"/>
  <c r="AH5" i="3"/>
  <c r="I6" i="4" s="1"/>
  <c r="S11" i="3"/>
  <c r="AB15" i="3"/>
  <c r="S5" i="3"/>
  <c r="S15" i="3"/>
  <c r="AB5" i="3"/>
  <c r="AB6" i="3"/>
  <c r="S6" i="3"/>
  <c r="V6" i="3"/>
  <c r="AE6" i="3"/>
  <c r="V10" i="3"/>
  <c r="AB11" i="3"/>
  <c r="AK5" i="3"/>
  <c r="U6" i="4" s="1"/>
  <c r="AK3" i="3"/>
  <c r="O6" i="4" s="1"/>
  <c r="AK6" i="3"/>
  <c r="X6" i="4" s="1"/>
  <c r="AB4" i="3"/>
  <c r="S4" i="3"/>
  <c r="AH4" i="3"/>
  <c r="F6" i="4" s="1"/>
  <c r="AE14" i="3"/>
  <c r="V14" i="3"/>
  <c r="AI4" i="3"/>
  <c r="G6" i="4" s="1"/>
  <c r="AB10" i="3"/>
  <c r="AE18" i="3"/>
  <c r="V18" i="3"/>
  <c r="AH6" i="3"/>
  <c r="L6" i="4" s="1"/>
  <c r="AH3" i="3"/>
  <c r="C6" i="4" s="1"/>
  <c r="V4" i="3"/>
  <c r="AE4" i="3"/>
  <c r="AB9" i="3"/>
  <c r="S9" i="3"/>
  <c r="V9" i="3"/>
  <c r="AE9" i="3"/>
  <c r="AB13" i="3"/>
  <c r="S13" i="3"/>
  <c r="AB14" i="3"/>
  <c r="AB8" i="3"/>
  <c r="S8" i="3"/>
  <c r="AK4" i="3"/>
  <c r="R6" i="4" s="1"/>
  <c r="AE11" i="3"/>
  <c r="V13" i="3"/>
  <c r="AE13" i="3"/>
  <c r="AB17" i="3"/>
  <c r="S17" i="3"/>
  <c r="S12" i="3"/>
  <c r="V17" i="3"/>
  <c r="AE17" i="3"/>
  <c r="AB16" i="3"/>
  <c r="S16" i="3"/>
  <c r="S10" i="3"/>
  <c r="S14" i="3"/>
  <c r="V16" i="3"/>
  <c r="AE8" i="3"/>
  <c r="AB18" i="3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3" i="2"/>
  <c r="Z4" i="2"/>
  <c r="Z5" i="2"/>
  <c r="Z6" i="2"/>
  <c r="Z7" i="2"/>
  <c r="Z11" i="2"/>
  <c r="Z12" i="2"/>
  <c r="Z13" i="2"/>
  <c r="Z14" i="2"/>
  <c r="Z16" i="2"/>
  <c r="Z18" i="2"/>
  <c r="Z3" i="2"/>
  <c r="AM4" i="11" l="1"/>
  <c r="S13" i="4"/>
  <c r="T13" i="4" s="1"/>
  <c r="AM6" i="11"/>
  <c r="Y13" i="4"/>
  <c r="Z13" i="4" s="1"/>
  <c r="AM5" i="11"/>
  <c r="V13" i="4"/>
  <c r="W13" i="4" s="1"/>
  <c r="AM3" i="11"/>
  <c r="P13" i="4"/>
  <c r="Q13" i="4" s="1"/>
  <c r="AM5" i="10"/>
  <c r="V12" i="4"/>
  <c r="W12" i="4" s="1"/>
  <c r="AM6" i="10"/>
  <c r="Y12" i="4"/>
  <c r="Z12" i="4" s="1"/>
  <c r="AM3" i="10"/>
  <c r="P12" i="4"/>
  <c r="Q12" i="4" s="1"/>
  <c r="AM4" i="10"/>
  <c r="S12" i="4"/>
  <c r="T12" i="4" s="1"/>
  <c r="AM4" i="9"/>
  <c r="S11" i="4"/>
  <c r="T11" i="4" s="1"/>
  <c r="AM6" i="9"/>
  <c r="Y11" i="4"/>
  <c r="Z11" i="4" s="1"/>
  <c r="AM3" i="9"/>
  <c r="P11" i="4"/>
  <c r="Q11" i="4" s="1"/>
  <c r="AM5" i="9"/>
  <c r="V11" i="4"/>
  <c r="W11" i="4" s="1"/>
  <c r="AM5" i="8"/>
  <c r="V10" i="4"/>
  <c r="W10" i="4" s="1"/>
  <c r="AM3" i="8"/>
  <c r="P10" i="4"/>
  <c r="Q10" i="4" s="1"/>
  <c r="AM6" i="8"/>
  <c r="Y10" i="4"/>
  <c r="Z10" i="4" s="1"/>
  <c r="AM4" i="8"/>
  <c r="S10" i="4"/>
  <c r="T10" i="4" s="1"/>
  <c r="AM4" i="7"/>
  <c r="S9" i="4"/>
  <c r="T9" i="4" s="1"/>
  <c r="AM3" i="7"/>
  <c r="P9" i="4"/>
  <c r="Q9" i="4" s="1"/>
  <c r="AM6" i="7"/>
  <c r="Y9" i="4"/>
  <c r="Z9" i="4" s="1"/>
  <c r="AM3" i="6"/>
  <c r="P8" i="4"/>
  <c r="Q8" i="4" s="1"/>
  <c r="AM6" i="6"/>
  <c r="Y8" i="4"/>
  <c r="Z8" i="4" s="1"/>
  <c r="AM5" i="6"/>
  <c r="V8" i="4"/>
  <c r="W8" i="4" s="1"/>
  <c r="AM4" i="6"/>
  <c r="S8" i="4"/>
  <c r="T8" i="4" s="1"/>
  <c r="AM3" i="5"/>
  <c r="P7" i="4"/>
  <c r="Q7" i="4" s="1"/>
  <c r="AM6" i="5"/>
  <c r="Y7" i="4"/>
  <c r="Z7" i="4" s="1"/>
  <c r="AM5" i="5"/>
  <c r="V7" i="4"/>
  <c r="W7" i="4" s="1"/>
  <c r="AM4" i="5"/>
  <c r="S7" i="4"/>
  <c r="T7" i="4" s="1"/>
  <c r="AJ6" i="11"/>
  <c r="M13" i="4"/>
  <c r="N13" i="4" s="1"/>
  <c r="AJ3" i="11"/>
  <c r="D13" i="4"/>
  <c r="E13" i="4" s="1"/>
  <c r="AJ5" i="11"/>
  <c r="J13" i="4"/>
  <c r="K13" i="4" s="1"/>
  <c r="AJ4" i="11"/>
  <c r="G13" i="4"/>
  <c r="H13" i="4" s="1"/>
  <c r="AJ6" i="10"/>
  <c r="M12" i="4"/>
  <c r="N12" i="4" s="1"/>
  <c r="AJ3" i="10"/>
  <c r="D12" i="4"/>
  <c r="E12" i="4" s="1"/>
  <c r="AJ4" i="10"/>
  <c r="G12" i="4"/>
  <c r="H12" i="4" s="1"/>
  <c r="AJ5" i="9"/>
  <c r="J11" i="4"/>
  <c r="K11" i="4" s="1"/>
  <c r="AJ6" i="9"/>
  <c r="M11" i="4"/>
  <c r="N11" i="4" s="1"/>
  <c r="AJ3" i="9"/>
  <c r="D11" i="4"/>
  <c r="E11" i="4" s="1"/>
  <c r="AJ4" i="9"/>
  <c r="G11" i="4"/>
  <c r="H11" i="4" s="1"/>
  <c r="AJ6" i="8"/>
  <c r="M10" i="4"/>
  <c r="N10" i="4" s="1"/>
  <c r="AJ4" i="8"/>
  <c r="G10" i="4"/>
  <c r="H10" i="4" s="1"/>
  <c r="AJ5" i="8"/>
  <c r="J10" i="4"/>
  <c r="K10" i="4" s="1"/>
  <c r="AJ3" i="8"/>
  <c r="D10" i="4"/>
  <c r="E10" i="4" s="1"/>
  <c r="AJ3" i="7"/>
  <c r="D9" i="4"/>
  <c r="E9" i="4" s="1"/>
  <c r="AJ4" i="7"/>
  <c r="G9" i="4"/>
  <c r="H9" i="4" s="1"/>
  <c r="AJ5" i="7"/>
  <c r="J9" i="4"/>
  <c r="K9" i="4" s="1"/>
  <c r="AJ6" i="7"/>
  <c r="M9" i="4"/>
  <c r="N9" i="4" s="1"/>
  <c r="AJ5" i="6"/>
  <c r="J8" i="4"/>
  <c r="K8" i="4" s="1"/>
  <c r="AJ3" i="6"/>
  <c r="D8" i="4"/>
  <c r="E8" i="4" s="1"/>
  <c r="AJ6" i="6"/>
  <c r="M8" i="4"/>
  <c r="N8" i="4" s="1"/>
  <c r="AJ4" i="6"/>
  <c r="G8" i="4"/>
  <c r="H8" i="4" s="1"/>
  <c r="AJ3" i="5"/>
  <c r="D7" i="4"/>
  <c r="E7" i="4" s="1"/>
  <c r="AJ6" i="5"/>
  <c r="M7" i="4"/>
  <c r="N7" i="4" s="1"/>
  <c r="AJ5" i="5"/>
  <c r="J7" i="4"/>
  <c r="K7" i="4" s="1"/>
  <c r="H6" i="4"/>
  <c r="AI3" i="3"/>
  <c r="AE10" i="3"/>
  <c r="AL4" i="3"/>
  <c r="AL6" i="3"/>
  <c r="AL3" i="3"/>
  <c r="AI5" i="3"/>
  <c r="AB12" i="3"/>
  <c r="AJ4" i="3"/>
  <c r="AE12" i="3"/>
  <c r="AL5" i="3"/>
  <c r="AI6" i="3"/>
  <c r="AC4" i="2"/>
  <c r="AC5" i="2"/>
  <c r="Z10" i="2"/>
  <c r="Z17" i="2"/>
  <c r="Z8" i="2"/>
  <c r="Z15" i="2"/>
  <c r="Z9" i="2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3" i="1"/>
  <c r="L18" i="2"/>
  <c r="F18" i="2"/>
  <c r="L17" i="2"/>
  <c r="F17" i="2"/>
  <c r="L16" i="2"/>
  <c r="F16" i="2"/>
  <c r="L15" i="2"/>
  <c r="F15" i="2"/>
  <c r="L14" i="2"/>
  <c r="F14" i="2"/>
  <c r="L13" i="2"/>
  <c r="F13" i="2"/>
  <c r="L12" i="2"/>
  <c r="F12" i="2"/>
  <c r="L11" i="2"/>
  <c r="F11" i="2"/>
  <c r="AK4" i="2"/>
  <c r="R5" i="4" s="1"/>
  <c r="L10" i="2"/>
  <c r="F10" i="2"/>
  <c r="L9" i="2"/>
  <c r="F9" i="2"/>
  <c r="L8" i="2"/>
  <c r="F8" i="2"/>
  <c r="L7" i="2"/>
  <c r="F7" i="2"/>
  <c r="L6" i="2"/>
  <c r="F6" i="2"/>
  <c r="L5" i="2"/>
  <c r="F5" i="2"/>
  <c r="L4" i="2"/>
  <c r="F4" i="2"/>
  <c r="L3" i="2"/>
  <c r="F3" i="2"/>
  <c r="L4" i="1"/>
  <c r="U4" i="1" s="1"/>
  <c r="L5" i="1"/>
  <c r="U5" i="1" s="1"/>
  <c r="L6" i="1"/>
  <c r="L7" i="1"/>
  <c r="U7" i="1" s="1"/>
  <c r="L8" i="1"/>
  <c r="U8" i="1" s="1"/>
  <c r="L9" i="1"/>
  <c r="L10" i="1"/>
  <c r="L11" i="1"/>
  <c r="L12" i="1"/>
  <c r="U12" i="1" s="1"/>
  <c r="L13" i="1"/>
  <c r="U13" i="1" s="1"/>
  <c r="L14" i="1"/>
  <c r="L15" i="1"/>
  <c r="U15" i="1" s="1"/>
  <c r="L16" i="1"/>
  <c r="U16" i="1" s="1"/>
  <c r="L17" i="1"/>
  <c r="L18" i="1"/>
  <c r="L3" i="1"/>
  <c r="U3" i="1" s="1"/>
  <c r="R4" i="1"/>
  <c r="R5" i="1"/>
  <c r="R6" i="1"/>
  <c r="R7" i="1"/>
  <c r="R8" i="1"/>
  <c r="R10" i="1"/>
  <c r="R11" i="1"/>
  <c r="R12" i="1"/>
  <c r="R13" i="1"/>
  <c r="R14" i="1"/>
  <c r="R15" i="1"/>
  <c r="R16" i="1"/>
  <c r="R18" i="1"/>
  <c r="F3" i="1"/>
  <c r="R3" i="1" s="1"/>
  <c r="AM6" i="3" l="1"/>
  <c r="Y6" i="4"/>
  <c r="Z6" i="4" s="1"/>
  <c r="AM5" i="3"/>
  <c r="V6" i="4"/>
  <c r="W6" i="4" s="1"/>
  <c r="AM3" i="3"/>
  <c r="P6" i="4"/>
  <c r="Q6" i="4" s="1"/>
  <c r="AM4" i="3"/>
  <c r="S6" i="4"/>
  <c r="T6" i="4" s="1"/>
  <c r="AJ5" i="3"/>
  <c r="J6" i="4"/>
  <c r="K6" i="4" s="1"/>
  <c r="AJ6" i="3"/>
  <c r="M6" i="4"/>
  <c r="N6" i="4" s="1"/>
  <c r="AJ3" i="3"/>
  <c r="D6" i="4"/>
  <c r="E6" i="4" s="1"/>
  <c r="R18" i="2"/>
  <c r="S18" i="2" s="1"/>
  <c r="R13" i="2"/>
  <c r="AA13" i="2" s="1"/>
  <c r="AB13" i="2" s="1"/>
  <c r="R14" i="2"/>
  <c r="S14" i="2" s="1"/>
  <c r="R15" i="2"/>
  <c r="S15" i="2" s="1"/>
  <c r="R12" i="2"/>
  <c r="S12" i="2" s="1"/>
  <c r="R16" i="2"/>
  <c r="AA16" i="2" s="1"/>
  <c r="AB16" i="2" s="1"/>
  <c r="R17" i="2"/>
  <c r="AA17" i="2" s="1"/>
  <c r="AB17" i="2" s="1"/>
  <c r="U18" i="2"/>
  <c r="AD18" i="2" s="1"/>
  <c r="AE18" i="2" s="1"/>
  <c r="U17" i="2"/>
  <c r="V17" i="2" s="1"/>
  <c r="U16" i="2"/>
  <c r="AD16" i="2" s="1"/>
  <c r="AE16" i="2" s="1"/>
  <c r="U15" i="2"/>
  <c r="AD15" i="2" s="1"/>
  <c r="AE15" i="2" s="1"/>
  <c r="U14" i="2"/>
  <c r="AD14" i="2" s="1"/>
  <c r="AE14" i="2" s="1"/>
  <c r="U13" i="2"/>
  <c r="AD13" i="2" s="1"/>
  <c r="AE13" i="2" s="1"/>
  <c r="U12" i="2"/>
  <c r="V12" i="2" s="1"/>
  <c r="U11" i="2"/>
  <c r="AD11" i="2" s="1"/>
  <c r="AE11" i="2" s="1"/>
  <c r="U10" i="2"/>
  <c r="V10" i="2" s="1"/>
  <c r="U9" i="2"/>
  <c r="V9" i="2" s="1"/>
  <c r="U8" i="2"/>
  <c r="V8" i="2" s="1"/>
  <c r="U7" i="2"/>
  <c r="AD7" i="2" s="1"/>
  <c r="AE7" i="2" s="1"/>
  <c r="U6" i="2"/>
  <c r="V6" i="2" s="1"/>
  <c r="U5" i="2"/>
  <c r="V5" i="2" s="1"/>
  <c r="U4" i="2"/>
  <c r="V4" i="2" s="1"/>
  <c r="U3" i="2"/>
  <c r="AD3" i="2" s="1"/>
  <c r="R11" i="2"/>
  <c r="S11" i="2" s="1"/>
  <c r="R10" i="2"/>
  <c r="AA10" i="2" s="1"/>
  <c r="R9" i="2"/>
  <c r="S9" i="2" s="1"/>
  <c r="R8" i="2"/>
  <c r="S8" i="2" s="1"/>
  <c r="R7" i="2"/>
  <c r="S7" i="2" s="1"/>
  <c r="R6" i="2"/>
  <c r="S6" i="2" s="1"/>
  <c r="R5" i="2"/>
  <c r="S5" i="2" s="1"/>
  <c r="R4" i="2"/>
  <c r="AA4" i="2" s="1"/>
  <c r="AB4" i="2" s="1"/>
  <c r="R3" i="2"/>
  <c r="S3" i="2" s="1"/>
  <c r="U18" i="1"/>
  <c r="AD18" i="1" s="1"/>
  <c r="AE18" i="1" s="1"/>
  <c r="U17" i="1"/>
  <c r="AD17" i="1" s="1"/>
  <c r="AE17" i="1" s="1"/>
  <c r="U14" i="1"/>
  <c r="AD14" i="1" s="1"/>
  <c r="AE14" i="1" s="1"/>
  <c r="U11" i="1"/>
  <c r="V11" i="1" s="1"/>
  <c r="U10" i="1"/>
  <c r="AD10" i="1" s="1"/>
  <c r="U9" i="1"/>
  <c r="AD9" i="1" s="1"/>
  <c r="AE9" i="1" s="1"/>
  <c r="U6" i="1"/>
  <c r="V6" i="1" s="1"/>
  <c r="R17" i="1"/>
  <c r="AA17" i="1" s="1"/>
  <c r="AB17" i="1" s="1"/>
  <c r="R9" i="1"/>
  <c r="S9" i="1" s="1"/>
  <c r="S13" i="2"/>
  <c r="V13" i="1"/>
  <c r="AD13" i="1"/>
  <c r="AE13" i="1" s="1"/>
  <c r="V3" i="1"/>
  <c r="AD3" i="1"/>
  <c r="AE3" i="1" s="1"/>
  <c r="V8" i="1"/>
  <c r="AD8" i="1"/>
  <c r="AE8" i="1" s="1"/>
  <c r="V4" i="1"/>
  <c r="AD4" i="1"/>
  <c r="AE4" i="1" s="1"/>
  <c r="V5" i="1"/>
  <c r="AD5" i="1"/>
  <c r="AE5" i="1" s="1"/>
  <c r="V12" i="1"/>
  <c r="AD12" i="1"/>
  <c r="AE12" i="1" s="1"/>
  <c r="V16" i="1"/>
  <c r="AD16" i="1"/>
  <c r="AE16" i="1" s="1"/>
  <c r="V15" i="1"/>
  <c r="AD15" i="1"/>
  <c r="AE15" i="1" s="1"/>
  <c r="V7" i="1"/>
  <c r="AD7" i="1"/>
  <c r="S16" i="1"/>
  <c r="AA16" i="1"/>
  <c r="AB16" i="1" s="1"/>
  <c r="S8" i="1"/>
  <c r="AA8" i="1"/>
  <c r="AB8" i="1" s="1"/>
  <c r="S7" i="1"/>
  <c r="AA7" i="1"/>
  <c r="AB7" i="1" s="1"/>
  <c r="S11" i="1"/>
  <c r="AA11" i="1"/>
  <c r="AB11" i="1" s="1"/>
  <c r="S18" i="1"/>
  <c r="AA18" i="1"/>
  <c r="AB18" i="1" s="1"/>
  <c r="S15" i="1"/>
  <c r="AA15" i="1"/>
  <c r="AB15" i="1" s="1"/>
  <c r="S14" i="1"/>
  <c r="AA14" i="1"/>
  <c r="AB14" i="1" s="1"/>
  <c r="S6" i="1"/>
  <c r="AA6" i="1"/>
  <c r="AB6" i="1" s="1"/>
  <c r="S3" i="1"/>
  <c r="AA3" i="1"/>
  <c r="AB3" i="1" s="1"/>
  <c r="S10" i="1"/>
  <c r="AA10" i="1"/>
  <c r="S13" i="1"/>
  <c r="AA13" i="1"/>
  <c r="AB13" i="1" s="1"/>
  <c r="S5" i="1"/>
  <c r="AA5" i="1"/>
  <c r="AB5" i="1" s="1"/>
  <c r="S12" i="1"/>
  <c r="AA12" i="1"/>
  <c r="AB12" i="1" s="1"/>
  <c r="S4" i="1"/>
  <c r="AA4" i="1"/>
  <c r="AB4" i="1" s="1"/>
  <c r="AK5" i="2"/>
  <c r="U5" i="4" s="1"/>
  <c r="AK6" i="2"/>
  <c r="X5" i="4" s="1"/>
  <c r="V18" i="1"/>
  <c r="AH5" i="2"/>
  <c r="I5" i="4" s="1"/>
  <c r="AH6" i="2"/>
  <c r="L5" i="4" s="1"/>
  <c r="AH4" i="2"/>
  <c r="F5" i="4" s="1"/>
  <c r="AH3" i="2"/>
  <c r="C5" i="4" s="1"/>
  <c r="AK3" i="2"/>
  <c r="O5" i="4" s="1"/>
  <c r="AK4" i="1"/>
  <c r="R4" i="4" s="1"/>
  <c r="AK3" i="1"/>
  <c r="O4" i="4" s="1"/>
  <c r="AH3" i="1"/>
  <c r="C4" i="4" s="1"/>
  <c r="AH4" i="1"/>
  <c r="F4" i="4" s="1"/>
  <c r="AA18" i="2" l="1"/>
  <c r="AB18" i="2" s="1"/>
  <c r="AA12" i="2"/>
  <c r="AB12" i="2" s="1"/>
  <c r="S16" i="2"/>
  <c r="V15" i="2"/>
  <c r="V13" i="2"/>
  <c r="AA3" i="2"/>
  <c r="AB3" i="2" s="1"/>
  <c r="V17" i="1"/>
  <c r="V10" i="1"/>
  <c r="V9" i="1"/>
  <c r="S17" i="1"/>
  <c r="AD11" i="1"/>
  <c r="AE11" i="1" s="1"/>
  <c r="V14" i="1"/>
  <c r="AD5" i="2"/>
  <c r="AE5" i="2" s="1"/>
  <c r="V3" i="2"/>
  <c r="AA15" i="2"/>
  <c r="AB15" i="2" s="1"/>
  <c r="AA14" i="2"/>
  <c r="AB14" i="2" s="1"/>
  <c r="S4" i="2"/>
  <c r="S17" i="2"/>
  <c r="V18" i="2"/>
  <c r="AD17" i="2"/>
  <c r="AE17" i="2" s="1"/>
  <c r="V16" i="2"/>
  <c r="V14" i="2"/>
  <c r="AD12" i="2"/>
  <c r="V11" i="2"/>
  <c r="AD10" i="2"/>
  <c r="AD9" i="2"/>
  <c r="AE9" i="2" s="1"/>
  <c r="AD8" i="2"/>
  <c r="AE8" i="2" s="1"/>
  <c r="V7" i="2"/>
  <c r="AD6" i="2"/>
  <c r="AE6" i="2" s="1"/>
  <c r="AD4" i="2"/>
  <c r="AE4" i="2" s="1"/>
  <c r="AE3" i="2"/>
  <c r="AA11" i="2"/>
  <c r="AB11" i="2" s="1"/>
  <c r="AB10" i="2"/>
  <c r="S10" i="2"/>
  <c r="AA9" i="2"/>
  <c r="AB9" i="2" s="1"/>
  <c r="AA8" i="2"/>
  <c r="AB8" i="2" s="1"/>
  <c r="AA7" i="2"/>
  <c r="AB7" i="2" s="1"/>
  <c r="AA6" i="2"/>
  <c r="AB6" i="2" s="1"/>
  <c r="AA5" i="2"/>
  <c r="AB5" i="2" s="1"/>
  <c r="AE10" i="1"/>
  <c r="AD6" i="1"/>
  <c r="AE6" i="1" s="1"/>
  <c r="AA9" i="1"/>
  <c r="AB9" i="1" s="1"/>
  <c r="AI4" i="1"/>
  <c r="AB10" i="1"/>
  <c r="AE7" i="1"/>
  <c r="AL5" i="1"/>
  <c r="V4" i="4" s="1"/>
  <c r="AJ4" i="1" l="1"/>
  <c r="G4" i="4"/>
  <c r="H4" i="4" s="1"/>
  <c r="AL4" i="1"/>
  <c r="AI5" i="2"/>
  <c r="AE12" i="2"/>
  <c r="AL5" i="2"/>
  <c r="AL4" i="2"/>
  <c r="AE10" i="2"/>
  <c r="AL6" i="2"/>
  <c r="AL3" i="2"/>
  <c r="AI4" i="2"/>
  <c r="AI3" i="2"/>
  <c r="AI6" i="2"/>
  <c r="AL6" i="1"/>
  <c r="Y4" i="4" s="1"/>
  <c r="AL3" i="1"/>
  <c r="AI3" i="1"/>
  <c r="AI6" i="1"/>
  <c r="M4" i="4" s="1"/>
  <c r="AK6" i="1"/>
  <c r="X4" i="4" s="1"/>
  <c r="AK5" i="1"/>
  <c r="AH5" i="1"/>
  <c r="I4" i="4" s="1"/>
  <c r="AH6" i="1"/>
  <c r="L4" i="4" s="1"/>
  <c r="AI5" i="1"/>
  <c r="J4" i="4" s="1"/>
  <c r="AM4" i="2" l="1"/>
  <c r="S5" i="4"/>
  <c r="T5" i="4" s="1"/>
  <c r="AM5" i="2"/>
  <c r="V5" i="4"/>
  <c r="W5" i="4" s="1"/>
  <c r="AM3" i="2"/>
  <c r="P5" i="4"/>
  <c r="Q5" i="4" s="1"/>
  <c r="AM6" i="2"/>
  <c r="Y5" i="4"/>
  <c r="Z5" i="4" s="1"/>
  <c r="AJ5" i="2"/>
  <c r="J5" i="4"/>
  <c r="K5" i="4" s="1"/>
  <c r="AJ6" i="2"/>
  <c r="M5" i="4"/>
  <c r="N5" i="4" s="1"/>
  <c r="AJ3" i="2"/>
  <c r="D5" i="4"/>
  <c r="E5" i="4" s="1"/>
  <c r="AJ4" i="2"/>
  <c r="G5" i="4"/>
  <c r="H5" i="4" s="1"/>
  <c r="Z4" i="4"/>
  <c r="AM3" i="1"/>
  <c r="P4" i="4"/>
  <c r="Q4" i="4" s="1"/>
  <c r="AM5" i="1"/>
  <c r="U4" i="4"/>
  <c r="W4" i="4" s="1"/>
  <c r="AM4" i="1"/>
  <c r="S4" i="4"/>
  <c r="T4" i="4" s="1"/>
  <c r="AJ3" i="1"/>
  <c r="D4" i="4"/>
  <c r="E4" i="4" s="1"/>
  <c r="K4" i="4"/>
  <c r="N4" i="4"/>
  <c r="AM6" i="1"/>
  <c r="AJ5" i="1"/>
  <c r="AJ6" i="1"/>
</calcChain>
</file>

<file path=xl/sharedStrings.xml><?xml version="1.0" encoding="utf-8"?>
<sst xmlns="http://schemas.openxmlformats.org/spreadsheetml/2006/main" count="546" uniqueCount="229">
  <si>
    <t>droplet diameter (um)</t>
    <phoneticPr fontId="2" type="noConversion"/>
  </si>
  <si>
    <t>talk LS No. ratio</t>
    <phoneticPr fontId="2" type="noConversion"/>
  </si>
  <si>
    <t>cough LS No. ratio</t>
    <phoneticPr fontId="2" type="noConversion"/>
  </si>
  <si>
    <t>talk LS Vo. ratio</t>
    <phoneticPr fontId="2" type="noConversion"/>
  </si>
  <si>
    <t>cough LS Vo. ratio</t>
    <phoneticPr fontId="2" type="noConversion"/>
  </si>
  <si>
    <t>small (&lt;50)</t>
    <phoneticPr fontId="2" type="noConversion"/>
  </si>
  <si>
    <t>middle (50-100)</t>
    <phoneticPr fontId="2" type="noConversion"/>
  </si>
  <si>
    <t>large (&gt;100)</t>
    <phoneticPr fontId="2" type="noConversion"/>
  </si>
  <si>
    <t>total</t>
    <phoneticPr fontId="2" type="noConversion"/>
  </si>
  <si>
    <t>0.2m-talk-inhalation-No.</t>
    <phoneticPr fontId="2" type="noConversion"/>
  </si>
  <si>
    <t>0.2m-talk deposition-No.</t>
    <phoneticPr fontId="2" type="noConversion"/>
  </si>
  <si>
    <t>0.2m-talk deposition (eye)-No.</t>
    <phoneticPr fontId="2" type="noConversion"/>
  </si>
  <si>
    <t>0.2m-talk deposition (nose)-No.</t>
    <phoneticPr fontId="2" type="noConversion"/>
  </si>
  <si>
    <t>0.2m-talk deposition (mouth)-No.</t>
    <phoneticPr fontId="2" type="noConversion"/>
  </si>
  <si>
    <t>0.2m-cough-inhalation-No.</t>
    <phoneticPr fontId="2" type="noConversion"/>
  </si>
  <si>
    <t>0.2m-cough deposition-No.</t>
    <phoneticPr fontId="2" type="noConversion"/>
  </si>
  <si>
    <t>0.2m-cough deposition (eye)-No.</t>
    <phoneticPr fontId="2" type="noConversion"/>
  </si>
  <si>
    <t>0.2m-cough deposition (nose)-No.</t>
    <phoneticPr fontId="2" type="noConversion"/>
  </si>
  <si>
    <t>0.2m-cough deposition (mouth)-No.</t>
    <phoneticPr fontId="2" type="noConversion"/>
  </si>
  <si>
    <t>0.2m-talk-inhalation-scaled-No.</t>
    <phoneticPr fontId="2" type="noConversion"/>
  </si>
  <si>
    <t>0.2m-talk-deposition-scaled-No.</t>
    <phoneticPr fontId="2" type="noConversion"/>
  </si>
  <si>
    <t>0.2m-cough-inhalation-scaled-No.</t>
    <phoneticPr fontId="2" type="noConversion"/>
  </si>
  <si>
    <t>0.2m-cough-deposition-scaled-No.</t>
    <phoneticPr fontId="2" type="noConversion"/>
  </si>
  <si>
    <t>0.2m-talk-inhalation-scaled-Vo. (uL)</t>
    <phoneticPr fontId="2" type="noConversion"/>
  </si>
  <si>
    <t>0.2m-talk-deposition-scaled-Vo. (uL)</t>
    <phoneticPr fontId="2" type="noConversion"/>
  </si>
  <si>
    <t>0.2m-cough-inhalation-scaled-Vo. (uL)</t>
    <phoneticPr fontId="2" type="noConversion"/>
  </si>
  <si>
    <t>0.2m-cough-deposition-scaled-Vo. (uL)</t>
    <phoneticPr fontId="2" type="noConversion"/>
  </si>
  <si>
    <t>0.4m-talk-inhalation-No.</t>
    <phoneticPr fontId="2" type="noConversion"/>
  </si>
  <si>
    <t>0.4m-talk deposition-No.</t>
    <phoneticPr fontId="2" type="noConversion"/>
  </si>
  <si>
    <t>0.4m-talk deposition (eye)-No.</t>
    <phoneticPr fontId="2" type="noConversion"/>
  </si>
  <si>
    <t>0.4m-talk deposition (nose)-No.</t>
    <phoneticPr fontId="2" type="noConversion"/>
  </si>
  <si>
    <t>0.4m-talk deposition (mouth)-No.</t>
    <phoneticPr fontId="2" type="noConversion"/>
  </si>
  <si>
    <t>0.4m-cough-inhalation-No.</t>
    <phoneticPr fontId="2" type="noConversion"/>
  </si>
  <si>
    <t>0.4m-cough deposition-No.</t>
    <phoneticPr fontId="2" type="noConversion"/>
  </si>
  <si>
    <t>0.4m-cough deposition (eye)-No.</t>
    <phoneticPr fontId="2" type="noConversion"/>
  </si>
  <si>
    <t>0.4m-cough deposition (nose)-No.</t>
    <phoneticPr fontId="2" type="noConversion"/>
  </si>
  <si>
    <t>0.4m-cough deposition (mouth)-No.</t>
    <phoneticPr fontId="2" type="noConversion"/>
  </si>
  <si>
    <t>0.4m-talk-inhalation-scaled-No.</t>
    <phoneticPr fontId="2" type="noConversion"/>
  </si>
  <si>
    <t>0.4m-talk-deposition-scaled-No.</t>
    <phoneticPr fontId="2" type="noConversion"/>
  </si>
  <si>
    <t>0.4m-cough-inhalation-scaled-No.</t>
    <phoneticPr fontId="2" type="noConversion"/>
  </si>
  <si>
    <t>0.4m-cough-deposition-scaled-No.</t>
    <phoneticPr fontId="2" type="noConversion"/>
  </si>
  <si>
    <t>0.4m-talk-inhalation-scaled-Vo. (uL)</t>
    <phoneticPr fontId="2" type="noConversion"/>
  </si>
  <si>
    <t>0.4m-talk-deposition-scaled-Vo. (uL)</t>
    <phoneticPr fontId="2" type="noConversion"/>
  </si>
  <si>
    <t>0.4m-cough-inhalation-scaled-Vo. (uL)</t>
    <phoneticPr fontId="2" type="noConversion"/>
  </si>
  <si>
    <t>0.4m-cough-deposition-scaled-Vo. (uL)</t>
    <phoneticPr fontId="2" type="noConversion"/>
  </si>
  <si>
    <t>3</t>
    <phoneticPr fontId="2" type="noConversion"/>
  </si>
  <si>
    <t>6</t>
    <phoneticPr fontId="2" type="noConversion"/>
  </si>
  <si>
    <t>12</t>
    <phoneticPr fontId="2" type="noConversion"/>
  </si>
  <si>
    <t>20</t>
    <phoneticPr fontId="2" type="noConversion"/>
  </si>
  <si>
    <t>distance</t>
  </si>
  <si>
    <t>s_talking_SR</t>
  </si>
  <si>
    <t>s_talking_LD</t>
  </si>
  <si>
    <t>s_talking_ratio</t>
  </si>
  <si>
    <t>m_talking_SR</t>
  </si>
  <si>
    <t>m_talking_LD</t>
  </si>
  <si>
    <t>m_talking_ratio</t>
  </si>
  <si>
    <t>l_talking_SR</t>
  </si>
  <si>
    <t>l_talking_LD</t>
  </si>
  <si>
    <t>l_talking_ratio</t>
  </si>
  <si>
    <t>t_talking_SR</t>
  </si>
  <si>
    <t>t_talking_LD</t>
  </si>
  <si>
    <t>t_talking_ratio</t>
  </si>
  <si>
    <t>s_coughing_SR</t>
  </si>
  <si>
    <t>s_coughing_LD</t>
  </si>
  <si>
    <t>s_coughing_ratio</t>
  </si>
  <si>
    <t>m_coughing_SR</t>
  </si>
  <si>
    <t>m_coughing_LD</t>
  </si>
  <si>
    <t>m_coughing_ratio</t>
  </si>
  <si>
    <t>l_coughing_SR</t>
  </si>
  <si>
    <t>l_coughing_LD</t>
  </si>
  <si>
    <t>l_coughing_ratio</t>
  </si>
  <si>
    <t>t_coughing_SR</t>
  </si>
  <si>
    <t>t_coughing_LD</t>
  </si>
  <si>
    <t>t_coughing_ratio</t>
  </si>
  <si>
    <t>0.6m-talk-inhalation-No.</t>
    <phoneticPr fontId="2" type="noConversion"/>
  </si>
  <si>
    <t>0.6m-talk deposition-No.</t>
    <phoneticPr fontId="2" type="noConversion"/>
  </si>
  <si>
    <t>0.6m-talk deposition (mouth)-No.</t>
    <phoneticPr fontId="2" type="noConversion"/>
  </si>
  <si>
    <t>0.6m-talk deposition (nose)-No.</t>
    <phoneticPr fontId="2" type="noConversion"/>
  </si>
  <si>
    <t>0.6m-talk deposition (eye)-No.</t>
    <phoneticPr fontId="2" type="noConversion"/>
  </si>
  <si>
    <t>0.6m-cough-inhalation-No.</t>
    <phoneticPr fontId="2" type="noConversion"/>
  </si>
  <si>
    <t>0.6m-cough deposition-No.</t>
    <phoneticPr fontId="2" type="noConversion"/>
  </si>
  <si>
    <t>0.6m-cough deposition (mouth)-No.</t>
    <phoneticPr fontId="2" type="noConversion"/>
  </si>
  <si>
    <t>0.6m-cough deposition (nose)-No.</t>
    <phoneticPr fontId="2" type="noConversion"/>
  </si>
  <si>
    <t>0.6m-cough deposition (eye)-No.</t>
    <phoneticPr fontId="2" type="noConversion"/>
  </si>
  <si>
    <t>0.6m-talk-inhalation-scaled-No.</t>
    <phoneticPr fontId="2" type="noConversion"/>
  </si>
  <si>
    <t>0.6m-talk-deposition-scaled-No.</t>
    <phoneticPr fontId="2" type="noConversion"/>
  </si>
  <si>
    <t>0.6m-cough-inhalation-scaled-No.</t>
    <phoneticPr fontId="2" type="noConversion"/>
  </si>
  <si>
    <t>0.6m-cough-deposition-scaled-No.</t>
    <phoneticPr fontId="2" type="noConversion"/>
  </si>
  <si>
    <t>0.6m-talk-inhalation-scaled-Vo. (uL)</t>
    <phoneticPr fontId="2" type="noConversion"/>
  </si>
  <si>
    <t>0.6m-talk-deposition-scaled-Vo. (uL)</t>
    <phoneticPr fontId="2" type="noConversion"/>
  </si>
  <si>
    <t>0.6m-cough-inhalation-scaled-Vo. (uL)</t>
    <phoneticPr fontId="2" type="noConversion"/>
  </si>
  <si>
    <t>0.6m-cough-deposition-scaled-Vo. (uL)</t>
    <phoneticPr fontId="2" type="noConversion"/>
  </si>
  <si>
    <t>0.8m-talk-inhalation-No.</t>
    <phoneticPr fontId="2" type="noConversion"/>
  </si>
  <si>
    <t>0.8m-talk deposition-No.</t>
    <phoneticPr fontId="2" type="noConversion"/>
  </si>
  <si>
    <t>0.8m-talk deposition (mouth)-No.</t>
    <phoneticPr fontId="2" type="noConversion"/>
  </si>
  <si>
    <t>0.8m-talk deposition (nose)-No.</t>
    <phoneticPr fontId="2" type="noConversion"/>
  </si>
  <si>
    <t>0.8m-talk deposition (eye)-No.</t>
    <phoneticPr fontId="2" type="noConversion"/>
  </si>
  <si>
    <t>0.8m-cough-inhalation-No.</t>
    <phoneticPr fontId="2" type="noConversion"/>
  </si>
  <si>
    <t>0.8m-cough deposition-No.</t>
    <phoneticPr fontId="2" type="noConversion"/>
  </si>
  <si>
    <t>0.8m-cough deposition (mouth)-No.</t>
    <phoneticPr fontId="2" type="noConversion"/>
  </si>
  <si>
    <t>0.8m-cough deposition (nose)-No.</t>
    <phoneticPr fontId="2" type="noConversion"/>
  </si>
  <si>
    <t>0.8m-cough deposition (eye)-No.</t>
    <phoneticPr fontId="2" type="noConversion"/>
  </si>
  <si>
    <t>0.8m-talk-inhalation-scaled-No.</t>
    <phoneticPr fontId="2" type="noConversion"/>
  </si>
  <si>
    <t>0.8m-talk-deposition-scaled-No.</t>
    <phoneticPr fontId="2" type="noConversion"/>
  </si>
  <si>
    <t>0.8m-cough-inhalation-scaled-No.</t>
    <phoneticPr fontId="2" type="noConversion"/>
  </si>
  <si>
    <t>0.8m-cough-deposition-scaled-No.</t>
    <phoneticPr fontId="2" type="noConversion"/>
  </si>
  <si>
    <t>0.8m-talk-inhalation-scaled-Vo. (uL)</t>
    <phoneticPr fontId="2" type="noConversion"/>
  </si>
  <si>
    <t>0.8m-talk-deposition-scaled-Vo. (uL)</t>
    <phoneticPr fontId="2" type="noConversion"/>
  </si>
  <si>
    <t>0.8m-cough-inhalation-scaled-Vo. (uL)</t>
    <phoneticPr fontId="2" type="noConversion"/>
  </si>
  <si>
    <t>0.8m-cough-deposition-scaled-Vo. (uL)</t>
    <phoneticPr fontId="2" type="noConversion"/>
  </si>
  <si>
    <t>1.0m-talk-inhalation-No.</t>
    <phoneticPr fontId="2" type="noConversion"/>
  </si>
  <si>
    <t>1.0m-talk deposition-No.</t>
    <phoneticPr fontId="2" type="noConversion"/>
  </si>
  <si>
    <t>1.0m-talk deposition (nose)-No.</t>
    <phoneticPr fontId="2" type="noConversion"/>
  </si>
  <si>
    <t>1.0m-talk deposition (mouth)-No.</t>
    <phoneticPr fontId="2" type="noConversion"/>
  </si>
  <si>
    <t>1.0m-talk deposition (eye)-No.</t>
    <phoneticPr fontId="2" type="noConversion"/>
  </si>
  <si>
    <t>1.0m-cough-inhalation-No.</t>
    <phoneticPr fontId="2" type="noConversion"/>
  </si>
  <si>
    <t>1.0m-cough deposition-No.</t>
    <phoneticPr fontId="2" type="noConversion"/>
  </si>
  <si>
    <t>1.0m-cough deposition (mouth)-No.</t>
    <phoneticPr fontId="2" type="noConversion"/>
  </si>
  <si>
    <t>1.0m-cough deposition (nose)-No.</t>
    <phoneticPr fontId="2" type="noConversion"/>
  </si>
  <si>
    <t>1.0m-cough deposition (eye)-No.</t>
    <phoneticPr fontId="2" type="noConversion"/>
  </si>
  <si>
    <t>1.0m-talk-inhalation-scaled-No.</t>
    <phoneticPr fontId="2" type="noConversion"/>
  </si>
  <si>
    <t>1.0m-talk-deposition-scaled-No.</t>
    <phoneticPr fontId="2" type="noConversion"/>
  </si>
  <si>
    <t>1.0m-cough-inhalation-scaled-No.</t>
    <phoneticPr fontId="2" type="noConversion"/>
  </si>
  <si>
    <t>1.0m-cough-deposition-scaled-No.</t>
    <phoneticPr fontId="2" type="noConversion"/>
  </si>
  <si>
    <t>1.0m-talk-inhalation-scaled-Vo. (uL)</t>
    <phoneticPr fontId="2" type="noConversion"/>
  </si>
  <si>
    <t>1.0m-talk-deposition-scaled-Vo. (uL)</t>
    <phoneticPr fontId="2" type="noConversion"/>
  </si>
  <si>
    <t>1.0m-cough-inhalation-scaled-Vo. (uL)</t>
    <phoneticPr fontId="2" type="noConversion"/>
  </si>
  <si>
    <t>1.0m-cough-deposition-scaled-Vo. (uL)</t>
    <phoneticPr fontId="2" type="noConversion"/>
  </si>
  <si>
    <t>1.2m-talk-inhalation-No.</t>
    <phoneticPr fontId="2" type="noConversion"/>
  </si>
  <si>
    <t>1.2m-talk deposition-No.</t>
    <phoneticPr fontId="2" type="noConversion"/>
  </si>
  <si>
    <t>1.2m-talk deposition (mouth)-No.</t>
    <phoneticPr fontId="2" type="noConversion"/>
  </si>
  <si>
    <t>1.2m-talk deposition (nose)-No.</t>
    <phoneticPr fontId="2" type="noConversion"/>
  </si>
  <si>
    <t>1.2m-talk deposition (eye)-No.</t>
    <phoneticPr fontId="2" type="noConversion"/>
  </si>
  <si>
    <t>1.2m-cough-inhalation-No.</t>
    <phoneticPr fontId="2" type="noConversion"/>
  </si>
  <si>
    <t>1.2m-cough deposition-No.</t>
    <phoneticPr fontId="2" type="noConversion"/>
  </si>
  <si>
    <t>1.2m-cough deposition (mouth)-No.</t>
    <phoneticPr fontId="2" type="noConversion"/>
  </si>
  <si>
    <t>1.2m-cough deposition (nose)-No.</t>
    <phoneticPr fontId="2" type="noConversion"/>
  </si>
  <si>
    <t>1.2m-cough deposition (eye)-No.</t>
    <phoneticPr fontId="2" type="noConversion"/>
  </si>
  <si>
    <t>1.2m-talk-inhalation-scaled-No.</t>
    <phoneticPr fontId="2" type="noConversion"/>
  </si>
  <si>
    <t>1.2m-talk-deposition-scaled-No.</t>
    <phoneticPr fontId="2" type="noConversion"/>
  </si>
  <si>
    <t>1.2m-cough-inhalation-scaled-No.</t>
    <phoneticPr fontId="2" type="noConversion"/>
  </si>
  <si>
    <t>1.2m-cough-deposition-scaled-No.</t>
    <phoneticPr fontId="2" type="noConversion"/>
  </si>
  <si>
    <t>1.2m-talk-inhalation-scaled-Vo. (uL)</t>
    <phoneticPr fontId="2" type="noConversion"/>
  </si>
  <si>
    <t>1.2m-talk-deposition-scaled-Vo. (uL)</t>
    <phoneticPr fontId="2" type="noConversion"/>
  </si>
  <si>
    <t>1.2m-cough-inhalation-scaled-Vo. (uL)</t>
    <phoneticPr fontId="2" type="noConversion"/>
  </si>
  <si>
    <t>1.2m-cough-deposition-scaled-Vo. (uL)</t>
    <phoneticPr fontId="2" type="noConversion"/>
  </si>
  <si>
    <t>1.4m-talk-inhalation-No.</t>
    <phoneticPr fontId="2" type="noConversion"/>
  </si>
  <si>
    <t>1.4m-talk deposition-No.</t>
    <phoneticPr fontId="2" type="noConversion"/>
  </si>
  <si>
    <t>1.4m-talk deposition (mouth)-No.</t>
    <phoneticPr fontId="2" type="noConversion"/>
  </si>
  <si>
    <t>1.4m-talk deposition (nose)-No.</t>
    <phoneticPr fontId="2" type="noConversion"/>
  </si>
  <si>
    <t>1.4m-talk deposition (eye)-No.</t>
    <phoneticPr fontId="2" type="noConversion"/>
  </si>
  <si>
    <t>1.4m-cough-inhalation-No.</t>
    <phoneticPr fontId="2" type="noConversion"/>
  </si>
  <si>
    <t>1.4m-cough deposition-No.</t>
    <phoneticPr fontId="2" type="noConversion"/>
  </si>
  <si>
    <t>1.4m-cough deposition (mouth)-No.</t>
    <phoneticPr fontId="2" type="noConversion"/>
  </si>
  <si>
    <t>1.4m-cough deposition (nose)-No.</t>
    <phoneticPr fontId="2" type="noConversion"/>
  </si>
  <si>
    <t>1.4m-cough deposition (eye)-No.</t>
    <phoneticPr fontId="2" type="noConversion"/>
  </si>
  <si>
    <t>1.4m-talk-inhalation-scaled-No.</t>
    <phoneticPr fontId="2" type="noConversion"/>
  </si>
  <si>
    <t>1.4m-talk-deposition-scaled-No.</t>
    <phoneticPr fontId="2" type="noConversion"/>
  </si>
  <si>
    <t>1.4m-cough-inhalation-scaled-No.</t>
    <phoneticPr fontId="2" type="noConversion"/>
  </si>
  <si>
    <t>1.4m-cough-deposition-scaled-No.</t>
    <phoneticPr fontId="2" type="noConversion"/>
  </si>
  <si>
    <t>1.4m-talk-inhalation-scaled-Vo. (uL)</t>
    <phoneticPr fontId="2" type="noConversion"/>
  </si>
  <si>
    <t>1.4m-talk-deposition-scaled-Vo. (uL)</t>
    <phoneticPr fontId="2" type="noConversion"/>
  </si>
  <si>
    <t>1.4m-cough-inhalation-scaled-Vo. (uL)</t>
    <phoneticPr fontId="2" type="noConversion"/>
  </si>
  <si>
    <t>1.4m-cough-deposition-scaled-Vo. (uL)</t>
    <phoneticPr fontId="2" type="noConversion"/>
  </si>
  <si>
    <t>1.6m-talk-inhalation-No.</t>
    <phoneticPr fontId="2" type="noConversion"/>
  </si>
  <si>
    <t>1.6m-talk deposition-No.</t>
    <phoneticPr fontId="2" type="noConversion"/>
  </si>
  <si>
    <t>1.6m-talk deposition (mouth)-No.</t>
    <phoneticPr fontId="2" type="noConversion"/>
  </si>
  <si>
    <t>1.6m-talk deposition (nose)-No.</t>
    <phoneticPr fontId="2" type="noConversion"/>
  </si>
  <si>
    <t>1.6m-talk deposition (eye)-No.</t>
    <phoneticPr fontId="2" type="noConversion"/>
  </si>
  <si>
    <t>1.6m-cough-inhalation-No.</t>
    <phoneticPr fontId="2" type="noConversion"/>
  </si>
  <si>
    <t>1.6m-cough deposition-No.</t>
    <phoneticPr fontId="2" type="noConversion"/>
  </si>
  <si>
    <t>1.6m-cough deposition (mouth)-No.</t>
    <phoneticPr fontId="2" type="noConversion"/>
  </si>
  <si>
    <t>1.6m-cough deposition (nose)-No.</t>
    <phoneticPr fontId="2" type="noConversion"/>
  </si>
  <si>
    <t>1.6m-cough deposition (eye)-No.</t>
    <phoneticPr fontId="2" type="noConversion"/>
  </si>
  <si>
    <t>1.6m-talk-inhalation-scaled-No.</t>
    <phoneticPr fontId="2" type="noConversion"/>
  </si>
  <si>
    <t>1.6m-talk-deposition-scaled-No.</t>
    <phoneticPr fontId="2" type="noConversion"/>
  </si>
  <si>
    <t>1.6m-cough-inhalation-scaled-No.</t>
    <phoneticPr fontId="2" type="noConversion"/>
  </si>
  <si>
    <t>1.6m-cough-deposition-scaled-No.</t>
    <phoneticPr fontId="2" type="noConversion"/>
  </si>
  <si>
    <t>1.6m-talk-inhalation-scaled-Vo. (uL)</t>
    <phoneticPr fontId="2" type="noConversion"/>
  </si>
  <si>
    <t>1.6m-talk-deposition-scaled-Vo. (uL)</t>
    <phoneticPr fontId="2" type="noConversion"/>
  </si>
  <si>
    <t>1.6m-cough-inhalation-scaled-Vo. (uL)</t>
    <phoneticPr fontId="2" type="noConversion"/>
  </si>
  <si>
    <t>1.6m-cough-deposition-scaled-Vo. (uL)</t>
    <phoneticPr fontId="2" type="noConversion"/>
  </si>
  <si>
    <t>1.8m-talk-inhalation-No.</t>
    <phoneticPr fontId="2" type="noConversion"/>
  </si>
  <si>
    <t>1.8m-talk deposition-No.</t>
    <phoneticPr fontId="2" type="noConversion"/>
  </si>
  <si>
    <t>1.8m-talk deposition (mouth)-No.</t>
    <phoneticPr fontId="2" type="noConversion"/>
  </si>
  <si>
    <t>1.8m-talk deposition (nose)-No.</t>
    <phoneticPr fontId="2" type="noConversion"/>
  </si>
  <si>
    <t>1.8m-talk deposition (eye)-No.</t>
    <phoneticPr fontId="2" type="noConversion"/>
  </si>
  <si>
    <t>1.8m-cough-inhalation-No.</t>
    <phoneticPr fontId="2" type="noConversion"/>
  </si>
  <si>
    <t>1.8m-cough deposition-No.</t>
    <phoneticPr fontId="2" type="noConversion"/>
  </si>
  <si>
    <t>1.8m-cough deposition (mouth)-No.</t>
    <phoneticPr fontId="2" type="noConversion"/>
  </si>
  <si>
    <t>1.8m-cough deposition (nose)-No.</t>
    <phoneticPr fontId="2" type="noConversion"/>
  </si>
  <si>
    <t>1.8m-cough deposition (eye)-No.</t>
    <phoneticPr fontId="2" type="noConversion"/>
  </si>
  <si>
    <t>1.8m-talk-inhalation-scaled-No.</t>
    <phoneticPr fontId="2" type="noConversion"/>
  </si>
  <si>
    <t>1.8m-talk-deposition-scaled-No.</t>
    <phoneticPr fontId="2" type="noConversion"/>
  </si>
  <si>
    <t>1.8m-cough-inhalation-scaled-No.</t>
    <phoneticPr fontId="2" type="noConversion"/>
  </si>
  <si>
    <t>1.8m-cough-deposition-scaled-No.</t>
    <phoneticPr fontId="2" type="noConversion"/>
  </si>
  <si>
    <t>1.8m-talk-inhalation-scaled-Vo. (uL)</t>
    <phoneticPr fontId="2" type="noConversion"/>
  </si>
  <si>
    <t>1.8m-talk-deposition-scaled-Vo. (uL)</t>
    <phoneticPr fontId="2" type="noConversion"/>
  </si>
  <si>
    <t>1.8m-cough-inhalation-scaled-Vo. (uL)</t>
    <phoneticPr fontId="2" type="noConversion"/>
  </si>
  <si>
    <t>1.8m-cough-deposition-scaled-Vo. (uL)</t>
    <phoneticPr fontId="2" type="noConversion"/>
  </si>
  <si>
    <t>2.0m-talk-inhalation-No.</t>
    <phoneticPr fontId="2" type="noConversion"/>
  </si>
  <si>
    <t>2.0m-talk deposition-No.</t>
    <phoneticPr fontId="2" type="noConversion"/>
  </si>
  <si>
    <t>2.0m-talk deposition (mouth)-No.</t>
    <phoneticPr fontId="2" type="noConversion"/>
  </si>
  <si>
    <t>2.0m-talk deposition (nose)-No.</t>
    <phoneticPr fontId="2" type="noConversion"/>
  </si>
  <si>
    <t>2.0m-talk deposition (eye)-No.</t>
    <phoneticPr fontId="2" type="noConversion"/>
  </si>
  <si>
    <t>2.0m-cough-inhalation-No.</t>
    <phoneticPr fontId="2" type="noConversion"/>
  </si>
  <si>
    <t>2.0m-cough deposition-No.</t>
    <phoneticPr fontId="2" type="noConversion"/>
  </si>
  <si>
    <t>2.0m-cough deposition (mouth)-No.</t>
    <phoneticPr fontId="2" type="noConversion"/>
  </si>
  <si>
    <t>2.0m-cough deposition (nose)-No.</t>
    <phoneticPr fontId="2" type="noConversion"/>
  </si>
  <si>
    <t>2.0m-cough deposition (eye)-No.</t>
    <phoneticPr fontId="2" type="noConversion"/>
  </si>
  <si>
    <t>2.0m-talk-inhalation-scaled-No.</t>
    <phoneticPr fontId="2" type="noConversion"/>
  </si>
  <si>
    <t>2.0m-talk-deposition-scaled-No.</t>
    <phoneticPr fontId="2" type="noConversion"/>
  </si>
  <si>
    <t>2.0m-cough-inhalation-scaled-No.</t>
    <phoneticPr fontId="2" type="noConversion"/>
  </si>
  <si>
    <t>2.0m-cough-deposition-scaled-No.</t>
    <phoneticPr fontId="2" type="noConversion"/>
  </si>
  <si>
    <t>2.0m-talk-inhalation-scaled-Vo. (uL)</t>
    <phoneticPr fontId="2" type="noConversion"/>
  </si>
  <si>
    <t>2.0m-talk-deposition-scaled-Vo. (uL)</t>
    <phoneticPr fontId="2" type="noConversion"/>
  </si>
  <si>
    <t>2.0m-cough-inhalation-scaled-Vo. (uL)</t>
    <phoneticPr fontId="2" type="noConversion"/>
  </si>
  <si>
    <t>2.0m-cough-deposition-scaled-Vo. (uL)</t>
    <phoneticPr fontId="2" type="noConversion"/>
  </si>
  <si>
    <t>Duguid-talk generated number</t>
    <phoneticPr fontId="2" type="noConversion"/>
  </si>
  <si>
    <t>Duguid-cough generated number</t>
    <phoneticPr fontId="2" type="noConversion"/>
  </si>
  <si>
    <t>Note: droplet number from Duguid (1946)</t>
    <phoneticPr fontId="2" type="noConversion"/>
  </si>
  <si>
    <t>Note: raw data from CFD results</t>
    <phoneticPr fontId="2" type="noConversion"/>
  </si>
  <si>
    <t>Note: Scaled with original number distribution from Duguid</t>
    <phoneticPr fontId="2" type="noConversion"/>
  </si>
  <si>
    <t>Note: exposure volume</t>
    <phoneticPr fontId="2" type="noConversion"/>
  </si>
  <si>
    <t>Note: summary of exposure values</t>
    <phoneticPr fontId="2" type="noConversion"/>
  </si>
  <si>
    <t>Talking-droplet diameter</t>
    <phoneticPr fontId="2" type="noConversion"/>
  </si>
  <si>
    <t>d (um)/x (m)</t>
    <phoneticPr fontId="2" type="noConversion"/>
  </si>
  <si>
    <t>Coughing-droplet diameter</t>
    <phoneticPr fontId="2" type="noConversion"/>
  </si>
  <si>
    <t>Note: s means small; m means middle; l means large; t means total. SR means short-range; LD means large droplet.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</si>
</sst>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i/>
      <sz val="11"/>
      <color rgb="FF7F7F7F"/>
      <name val="Times New Roman"/>
      <family val="1"/>
    </font>
    <font>
      <sz val="11"/>
      <color theme="1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i/>
      <sz val="11"/>
      <color theme="0" tint="-0.34998626667073579"/>
      <name val="Times New Roman"/>
      <family val="1"/>
    </font>
    <font>
      <sz val="11"/>
      <color theme="0"/>
      <name val="Times New Roman"/>
      <family val="1"/>
    </font>
    <font>
      <b/>
      <sz val="11"/>
      <color rgb="FFFA7D00"/>
      <name val="Times New Roman"/>
      <family val="1"/>
    </font>
    <font>
      <sz val="12"/>
      <color theme="1"/>
      <name val="Times New Roman"/>
      <family val="1"/>
    </font>
    <font>
      <i/>
      <sz val="10"/>
      <color rgb="FF7F7F7F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6" fillId="2" borderId="1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0" borderId="0" xfId="1" applyFo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5" xfId="1" applyFont="1" applyBorder="1" applyAlignment="1">
      <alignment vertical="center" wrapText="1"/>
    </xf>
    <xf numFmtId="0" fontId="3" fillId="0" borderId="6" xfId="0" applyFont="1" applyBorder="1">
      <alignment vertical="center"/>
    </xf>
    <xf numFmtId="0" fontId="3" fillId="0" borderId="0" xfId="0" applyFont="1" applyBorder="1">
      <alignment vertical="center"/>
    </xf>
    <xf numFmtId="0" fontId="4" fillId="0" borderId="0" xfId="1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4" fillId="0" borderId="9" xfId="1" applyFont="1" applyBorder="1">
      <alignment vertical="center"/>
    </xf>
    <xf numFmtId="0" fontId="3" fillId="0" borderId="10" xfId="0" applyFont="1" applyBorder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11" fontId="8" fillId="0" borderId="0" xfId="0" applyNumberFormat="1" applyFont="1" applyBorder="1">
      <alignment vertical="center"/>
    </xf>
    <xf numFmtId="11" fontId="8" fillId="0" borderId="7" xfId="0" applyNumberFormat="1" applyFont="1" applyBorder="1">
      <alignment vertical="center"/>
    </xf>
    <xf numFmtId="11" fontId="8" fillId="0" borderId="9" xfId="0" applyNumberFormat="1" applyFont="1" applyBorder="1">
      <alignment vertical="center"/>
    </xf>
    <xf numFmtId="11" fontId="8" fillId="0" borderId="10" xfId="0" applyNumberFormat="1" applyFont="1" applyBorder="1">
      <alignment vertical="center"/>
    </xf>
    <xf numFmtId="0" fontId="8" fillId="0" borderId="0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4" fillId="0" borderId="12" xfId="1" applyFont="1" applyBorder="1" applyAlignment="1">
      <alignment vertical="center" wrapTex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>
      <alignment vertical="center"/>
    </xf>
    <xf numFmtId="0" fontId="3" fillId="0" borderId="3" xfId="0" applyFont="1" applyFill="1" applyBorder="1" applyAlignment="1">
      <alignment vertical="center" wrapText="1"/>
    </xf>
    <xf numFmtId="0" fontId="3" fillId="0" borderId="6" xfId="0" applyFont="1" applyFill="1" applyBorder="1">
      <alignment vertical="center"/>
    </xf>
    <xf numFmtId="0" fontId="3" fillId="0" borderId="8" xfId="0" applyFont="1" applyFill="1" applyBorder="1">
      <alignment vertical="center"/>
    </xf>
    <xf numFmtId="11" fontId="8" fillId="0" borderId="7" xfId="0" applyNumberFormat="1" applyFont="1" applyFill="1" applyBorder="1">
      <alignment vertical="center"/>
    </xf>
    <xf numFmtId="11" fontId="8" fillId="0" borderId="10" xfId="0" applyNumberFormat="1" applyFont="1" applyFill="1" applyBorder="1">
      <alignment vertical="center"/>
    </xf>
    <xf numFmtId="11" fontId="3" fillId="0" borderId="0" xfId="0" applyNumberFormat="1" applyFont="1" applyFill="1" applyBorder="1">
      <alignment vertical="center"/>
    </xf>
    <xf numFmtId="11" fontId="3" fillId="0" borderId="0" xfId="0" applyNumberFormat="1" applyFont="1" applyFill="1">
      <alignment vertical="center"/>
    </xf>
    <xf numFmtId="0" fontId="3" fillId="0" borderId="0" xfId="3" applyFont="1" applyFill="1" applyAlignment="1">
      <alignment horizontal="left" vertical="center"/>
    </xf>
    <xf numFmtId="0" fontId="9" fillId="4" borderId="2" xfId="4" applyFont="1" applyBorder="1">
      <alignment vertical="center"/>
    </xf>
    <xf numFmtId="0" fontId="9" fillId="4" borderId="17" xfId="4" applyFont="1" applyBorder="1">
      <alignment vertical="center"/>
    </xf>
    <xf numFmtId="11" fontId="10" fillId="0" borderId="0" xfId="2" applyNumberFormat="1" applyFont="1" applyFill="1" applyBorder="1">
      <alignment vertical="center"/>
    </xf>
    <xf numFmtId="0" fontId="10" fillId="0" borderId="0" xfId="2" applyFont="1" applyFill="1" applyBorder="1" applyAlignment="1">
      <alignment horizontal="left" vertical="center"/>
    </xf>
    <xf numFmtId="0" fontId="3" fillId="5" borderId="0" xfId="0" applyFont="1" applyFill="1">
      <alignment vertical="center"/>
    </xf>
    <xf numFmtId="11" fontId="3" fillId="0" borderId="0" xfId="0" applyNumberFormat="1" applyFont="1">
      <alignment vertical="center"/>
    </xf>
    <xf numFmtId="49" fontId="11" fillId="0" borderId="18" xfId="0" applyNumberFormat="1" applyFont="1" applyBorder="1" applyAlignment="1">
      <alignment horizontal="justify" vertical="center"/>
    </xf>
    <xf numFmtId="0" fontId="11" fillId="0" borderId="18" xfId="0" applyFont="1" applyBorder="1" applyAlignment="1">
      <alignment horizontal="justify" vertical="center"/>
    </xf>
    <xf numFmtId="0" fontId="3" fillId="6" borderId="0" xfId="0" applyFont="1" applyFill="1" applyAlignment="1">
      <alignment vertical="center" wrapText="1"/>
    </xf>
    <xf numFmtId="0" fontId="3" fillId="6" borderId="0" xfId="0" applyFont="1" applyFill="1">
      <alignment vertical="center"/>
    </xf>
    <xf numFmtId="0" fontId="9" fillId="6" borderId="2" xfId="4" applyFont="1" applyFill="1" applyBorder="1">
      <alignment vertical="center"/>
    </xf>
    <xf numFmtId="0" fontId="8" fillId="6" borderId="0" xfId="0" applyFont="1" applyFill="1" applyBorder="1" applyAlignment="1">
      <alignment vertical="center" wrapText="1"/>
    </xf>
    <xf numFmtId="11" fontId="8" fillId="6" borderId="0" xfId="0" applyNumberFormat="1" applyFont="1" applyFill="1" applyBorder="1">
      <alignment vertical="center"/>
    </xf>
    <xf numFmtId="11" fontId="3" fillId="6" borderId="0" xfId="0" applyNumberFormat="1" applyFont="1" applyFill="1">
      <alignment vertical="center"/>
    </xf>
    <xf numFmtId="0" fontId="9" fillId="6" borderId="17" xfId="4" applyFont="1" applyFill="1" applyBorder="1">
      <alignment vertical="center"/>
    </xf>
    <xf numFmtId="0" fontId="3" fillId="6" borderId="0" xfId="3" applyFont="1" applyFill="1" applyAlignment="1">
      <alignment horizontal="left" vertical="center"/>
    </xf>
    <xf numFmtId="0" fontId="3" fillId="0" borderId="0" xfId="0" applyFont="1" applyFill="1" applyBorder="1">
      <alignment vertical="center"/>
    </xf>
    <xf numFmtId="0" fontId="9" fillId="6" borderId="19" xfId="4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9" fillId="0" borderId="0" xfId="4" applyFont="1" applyFill="1" applyBorder="1">
      <alignment vertical="center"/>
    </xf>
    <xf numFmtId="0" fontId="12" fillId="0" borderId="0" xfId="1" applyFont="1">
      <alignment vertical="center"/>
    </xf>
    <xf numFmtId="0" fontId="13" fillId="0" borderId="0" xfId="0" applyFont="1" applyFill="1" applyBorder="1">
      <alignment vertical="center"/>
    </xf>
    <xf numFmtId="0" fontId="10" fillId="0" borderId="0" xfId="2" applyFont="1" applyFill="1" applyBorder="1">
      <alignment vertical="center"/>
    </xf>
    <xf numFmtId="11" fontId="14" fillId="0" borderId="0" xfId="0" applyNumberFormat="1" applyFont="1" applyFill="1" applyBorder="1">
      <alignment vertical="center"/>
    </xf>
    <xf numFmtId="11" fontId="13" fillId="0" borderId="0" xfId="0" applyNumberFormat="1" applyFont="1" applyFill="1" applyBorder="1">
      <alignment vertical="center"/>
    </xf>
    <xf numFmtId="11" fontId="13" fillId="0" borderId="0" xfId="0" applyNumberFormat="1" applyFont="1" applyFill="1">
      <alignment vertical="center"/>
    </xf>
    <xf numFmtId="0" fontId="9" fillId="4" borderId="0" xfId="4" applyFont="1">
      <alignment vertical="center"/>
    </xf>
    <xf numFmtId="0" fontId="9" fillId="4" borderId="0" xfId="4" applyFont="1" applyAlignment="1">
      <alignment horizontal="left" vertical="center"/>
    </xf>
    <xf numFmtId="11" fontId="9" fillId="4" borderId="0" xfId="4" applyNumberFormat="1" applyFont="1">
      <alignment vertical="center"/>
    </xf>
    <xf numFmtId="11" fontId="10" fillId="2" borderId="1" xfId="2" applyNumberFormat="1" applyFont="1">
      <alignment vertical="center"/>
    </xf>
    <xf numFmtId="0" fontId="10" fillId="2" borderId="1" xfId="2" applyFont="1">
      <alignment vertical="center"/>
    </xf>
    <xf numFmtId="11" fontId="3" fillId="7" borderId="0" xfId="0" applyNumberFormat="1" applyFont="1" applyFill="1">
      <alignment vertical="center"/>
    </xf>
    <xf numFmtId="11" fontId="13" fillId="0" borderId="0" xfId="0" applyNumberFormat="1" applyFont="1">
      <alignment vertical="center"/>
    </xf>
    <xf numFmtId="11" fontId="3" fillId="8" borderId="0" xfId="0" applyNumberFormat="1" applyFont="1" applyFill="1">
      <alignment vertical="center"/>
    </xf>
    <xf numFmtId="11" fontId="3" fillId="9" borderId="0" xfId="0" applyNumberFormat="1" applyFont="1" applyFill="1">
      <alignment vertical="center"/>
    </xf>
    <xf numFmtId="11" fontId="3" fillId="10" borderId="0" xfId="0" applyNumberFormat="1" applyFont="1" applyFill="1">
      <alignment vertical="center"/>
    </xf>
    <xf numFmtId="0" fontId="3" fillId="7" borderId="0" xfId="0" applyFont="1" applyFill="1">
      <alignment vertical="center"/>
    </xf>
    <xf numFmtId="0" fontId="3" fillId="8" borderId="0" xfId="0" applyFont="1" applyFill="1">
      <alignment vertical="center"/>
    </xf>
    <xf numFmtId="0" fontId="3" fillId="9" borderId="0" xfId="0" applyFont="1" applyFill="1">
      <alignment vertical="center"/>
    </xf>
    <xf numFmtId="0" fontId="3" fillId="10" borderId="0" xfId="0" applyFont="1" applyFill="1">
      <alignment vertical="center"/>
    </xf>
    <xf numFmtId="0" fontId="9" fillId="0" borderId="0" xfId="4" applyFont="1" applyFill="1">
      <alignment vertical="center"/>
    </xf>
  </cellXfs>
  <cellStyles count="5">
    <cellStyle name="20% - 着色 4" xfId="3" builtinId="42"/>
    <cellStyle name="常规" xfId="0" builtinId="0"/>
    <cellStyle name="着色 6" xfId="4" builtinId="49"/>
    <cellStyle name="解释性文本" xfId="1" builtinId="53"/>
    <cellStyle name="计算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F844F-97E2-4B2F-BC97-1BEC4190F9C4}">
  <sheetPr>
    <tabColor theme="9"/>
  </sheetPr>
  <dimension ref="A1:BD103"/>
  <sheetViews>
    <sheetView zoomScale="85" zoomScaleNormal="85" workbookViewId="0">
      <selection activeCell="K63" sqref="K63"/>
    </sheetView>
  </sheetViews>
  <sheetFormatPr defaultRowHeight="15"/>
  <cols>
    <col min="1" max="1" width="9.125" style="1" bestFit="1" customWidth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.125" style="1" bestFit="1" customWidth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7" width="9.125" style="1" bestFit="1" customWidth="1"/>
    <col min="18" max="18" width="10.125" style="1" customWidth="1"/>
    <col min="19" max="19" width="9.375" style="1" bestFit="1" customWidth="1"/>
    <col min="20" max="20" width="10.5" style="1" customWidth="1"/>
    <col min="21" max="21" width="10.875" style="1" customWidth="1"/>
    <col min="22" max="22" width="9.875" style="1" bestFit="1" customWidth="1"/>
    <col min="23" max="23" width="1" style="1" customWidth="1"/>
    <col min="24" max="24" width="9.25" style="49" customWidth="1"/>
    <col min="25" max="25" width="0.875" style="24" customWidth="1"/>
    <col min="26" max="26" width="13.5" style="1" customWidth="1"/>
    <col min="27" max="27" width="13" style="1" customWidth="1"/>
    <col min="28" max="28" width="12.875" style="1" bestFit="1" customWidth="1"/>
    <col min="29" max="29" width="13.375" style="1" customWidth="1"/>
    <col min="30" max="30" width="13.625" style="1" customWidth="1"/>
    <col min="31" max="31" width="9.875" style="1" bestFit="1" customWidth="1"/>
    <col min="32" max="32" width="13" style="1" customWidth="1"/>
    <col min="33" max="33" width="13.5" style="1" customWidth="1"/>
    <col min="34" max="34" width="15.5" style="1" customWidth="1"/>
    <col min="35" max="35" width="13" style="1" customWidth="1"/>
    <col min="36" max="36" width="14.875" style="1" customWidth="1"/>
    <col min="37" max="37" width="16.125" style="1" customWidth="1"/>
    <col min="38" max="38" width="15.875" style="1" customWidth="1"/>
    <col min="39" max="40" width="15" style="1" customWidth="1"/>
    <col min="41" max="46" width="9.125" style="1" bestFit="1" customWidth="1"/>
    <col min="47" max="16384" width="9" style="1"/>
  </cols>
  <sheetData>
    <row r="1" spans="1:56" ht="15.75" thickBot="1">
      <c r="A1" s="3" t="s">
        <v>220</v>
      </c>
      <c r="E1" s="3" t="s">
        <v>221</v>
      </c>
      <c r="Q1" s="3" t="s">
        <v>222</v>
      </c>
      <c r="Y1" s="1"/>
      <c r="Z1" s="3" t="s">
        <v>223</v>
      </c>
      <c r="AG1" s="3" t="s">
        <v>224</v>
      </c>
    </row>
    <row r="2" spans="1:56" s="2" customFormat="1" ht="51" customHeight="1">
      <c r="A2" s="4" t="s">
        <v>0</v>
      </c>
      <c r="B2" s="5" t="s">
        <v>218</v>
      </c>
      <c r="C2" s="25" t="s">
        <v>219</v>
      </c>
      <c r="E2" s="4" t="s">
        <v>9</v>
      </c>
      <c r="F2" s="5" t="s">
        <v>10</v>
      </c>
      <c r="G2" s="6" t="s">
        <v>13</v>
      </c>
      <c r="H2" s="6" t="s">
        <v>12</v>
      </c>
      <c r="I2" s="27" t="s">
        <v>11</v>
      </c>
      <c r="J2" s="30"/>
      <c r="K2" s="5" t="s">
        <v>14</v>
      </c>
      <c r="L2" s="5" t="s">
        <v>15</v>
      </c>
      <c r="M2" s="6" t="s">
        <v>18</v>
      </c>
      <c r="N2" s="6" t="s">
        <v>17</v>
      </c>
      <c r="O2" s="7" t="s">
        <v>16</v>
      </c>
      <c r="Q2" s="4" t="s">
        <v>19</v>
      </c>
      <c r="R2" s="5" t="s">
        <v>20</v>
      </c>
      <c r="S2" s="16" t="s">
        <v>1</v>
      </c>
      <c r="T2" s="5" t="s">
        <v>21</v>
      </c>
      <c r="U2" s="5" t="s">
        <v>22</v>
      </c>
      <c r="V2" s="17" t="s">
        <v>2</v>
      </c>
      <c r="W2" s="22"/>
      <c r="X2" s="51"/>
      <c r="Y2" s="23"/>
      <c r="Z2" s="4" t="s">
        <v>23</v>
      </c>
      <c r="AA2" s="5" t="s">
        <v>24</v>
      </c>
      <c r="AB2" s="16" t="s">
        <v>3</v>
      </c>
      <c r="AC2" s="5" t="s">
        <v>25</v>
      </c>
      <c r="AD2" s="5" t="s">
        <v>26</v>
      </c>
      <c r="AE2" s="17" t="s">
        <v>4</v>
      </c>
      <c r="AF2" s="1"/>
      <c r="AG2" s="32"/>
      <c r="AH2" s="5" t="s">
        <v>23</v>
      </c>
      <c r="AI2" s="5" t="s">
        <v>24</v>
      </c>
      <c r="AJ2" s="16" t="s">
        <v>3</v>
      </c>
      <c r="AK2" s="5" t="s">
        <v>25</v>
      </c>
      <c r="AL2" s="5" t="s">
        <v>26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</row>
    <row r="3" spans="1:56">
      <c r="A3" s="8">
        <v>3</v>
      </c>
      <c r="B3" s="9">
        <v>13</v>
      </c>
      <c r="C3" s="11">
        <v>290</v>
      </c>
      <c r="E3" s="8">
        <v>5090</v>
      </c>
      <c r="F3" s="9">
        <f>SUM(G3:I3)</f>
        <v>268</v>
      </c>
      <c r="G3" s="9">
        <v>187</v>
      </c>
      <c r="H3" s="9">
        <v>49</v>
      </c>
      <c r="I3" s="9">
        <v>32</v>
      </c>
      <c r="J3" s="26"/>
      <c r="K3" s="9">
        <v>3034</v>
      </c>
      <c r="L3" s="9">
        <f>SUM(M3:O3)</f>
        <v>925</v>
      </c>
      <c r="M3" s="9">
        <v>602</v>
      </c>
      <c r="N3" s="9">
        <v>163</v>
      </c>
      <c r="O3" s="11">
        <v>160</v>
      </c>
      <c r="Q3" s="8">
        <f>E3/34100*B3</f>
        <v>1.9404692082111437</v>
      </c>
      <c r="R3" s="9">
        <f>F3/34100*B3</f>
        <v>0.10217008797653961</v>
      </c>
      <c r="S3" s="18">
        <f>R3/Q3</f>
        <v>5.2652259332023582E-2</v>
      </c>
      <c r="T3" s="9">
        <f>K3/34100*C3</f>
        <v>25.802346041055717</v>
      </c>
      <c r="U3" s="9">
        <f>L3/34100*C3</f>
        <v>7.8665689149560114</v>
      </c>
      <c r="V3" s="19">
        <f>U3/T3</f>
        <v>0.3048780487804878</v>
      </c>
      <c r="W3" s="18"/>
      <c r="X3" s="52"/>
      <c r="Z3" s="8">
        <f>Q3*4*PI()/3*($AB27*10^(-6)/2)^3*10^9</f>
        <v>9.5627676795861608E-10</v>
      </c>
      <c r="AA3" s="9">
        <f>R3*4*PI()/3*($AB27*10^(-6)/2)^3*10^9</f>
        <v>5.0350132379746403E-11</v>
      </c>
      <c r="AB3" s="18">
        <f>AA3/Z3</f>
        <v>5.2652259332023596E-2</v>
      </c>
      <c r="AC3" s="9">
        <f>T3*4*PI()/3*($AB46*10^(-6)/2)^3*10^9</f>
        <v>2.6386868739571059E-8</v>
      </c>
      <c r="AD3" s="9">
        <f>U3*4*PI()/3*($AB46*10^(-6)/2)^3*10^9</f>
        <v>8.044777054747275E-9</v>
      </c>
      <c r="AE3" s="19">
        <f>AD3/AC3</f>
        <v>0.30487804878048785</v>
      </c>
      <c r="AG3" s="33" t="s">
        <v>5</v>
      </c>
      <c r="AH3" s="9">
        <f>SUM(Z3:Z9)</f>
        <v>2.0435482125175661E-4</v>
      </c>
      <c r="AI3" s="9">
        <f>SUM(AA3:AA9)</f>
        <v>1.037296902289294E-4</v>
      </c>
      <c r="AJ3" s="18">
        <f>AI3/AH3</f>
        <v>0.50759600186353693</v>
      </c>
      <c r="AK3" s="9">
        <f>SUM(AC3:AC9)</f>
        <v>9.664280994864171E-3</v>
      </c>
      <c r="AL3" s="9">
        <f>SUM(AD3:AD9)</f>
        <v>9.0992856388225438E-3</v>
      </c>
      <c r="AM3" s="35">
        <f>AL3/AK3</f>
        <v>0.94153777644277115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</row>
    <row r="4" spans="1:56">
      <c r="A4" s="8">
        <v>6</v>
      </c>
      <c r="B4" s="9">
        <v>52</v>
      </c>
      <c r="C4" s="11">
        <v>970</v>
      </c>
      <c r="E4" s="8">
        <v>5125</v>
      </c>
      <c r="F4" s="9">
        <f t="shared" ref="F4:F18" si="0">SUM(G4:I4)</f>
        <v>182</v>
      </c>
      <c r="G4" s="9">
        <v>138</v>
      </c>
      <c r="H4" s="9">
        <v>32</v>
      </c>
      <c r="I4" s="9">
        <v>12</v>
      </c>
      <c r="J4" s="26"/>
      <c r="K4" s="9">
        <v>3265</v>
      </c>
      <c r="L4" s="9">
        <f t="shared" ref="L4:L18" si="1">SUM(M4:O4)</f>
        <v>1127</v>
      </c>
      <c r="M4" s="9">
        <v>804</v>
      </c>
      <c r="N4" s="9">
        <v>166</v>
      </c>
      <c r="O4" s="11">
        <v>157</v>
      </c>
      <c r="Q4" s="8">
        <f t="shared" ref="Q4:Q18" si="2">E4/34100*B4</f>
        <v>7.8152492668621703</v>
      </c>
      <c r="R4" s="9">
        <f t="shared" ref="R4:R18" si="3">F4/34100*B4</f>
        <v>0.27753665689149565</v>
      </c>
      <c r="S4" s="18">
        <f t="shared" ref="S4:S18" si="4">R4/Q4</f>
        <v>3.5512195121951223E-2</v>
      </c>
      <c r="T4" s="9">
        <f t="shared" ref="T4:T18" si="5">K4/34100*C4</f>
        <v>92.875366568914956</v>
      </c>
      <c r="U4" s="9">
        <f t="shared" ref="U4:U18" si="6">L4/34100*C4</f>
        <v>32.058357771261001</v>
      </c>
      <c r="V4" s="19">
        <f t="shared" ref="V4:V18" si="7">U4/T4</f>
        <v>0.34517611026033695</v>
      </c>
      <c r="W4" s="18"/>
      <c r="X4" s="52"/>
      <c r="Z4" s="8">
        <f t="shared" ref="Z4:Z18" si="8">Q4*4*PI()/3*($AB28*10^(-6)/2)^3*10^9</f>
        <v>3.423178694015916E-8</v>
      </c>
      <c r="AA4" s="9">
        <f t="shared" ref="AA4:AA18" si="9">R4*4*PI()/3*($AB28*10^(-6)/2)^3*10^9</f>
        <v>1.2156458971919939E-9</v>
      </c>
      <c r="AB4" s="18">
        <f t="shared" ref="AB4:AB18" si="10">AA4/Z4</f>
        <v>3.551219512195123E-2</v>
      </c>
      <c r="AC4" s="9">
        <f t="shared" ref="AC4:AC18" si="11">T4*4*PI()/3*($AB47*10^(-6)/2)^3*10^9</f>
        <v>3.3761725057397271E-6</v>
      </c>
      <c r="AD4" s="9">
        <f t="shared" ref="AD4:AD18" si="12">U4*4*PI()/3*($AB47*10^(-6)/2)^3*10^9</f>
        <v>1.165374093099134E-6</v>
      </c>
      <c r="AE4" s="19">
        <f t="shared" ref="AE4:AE18" si="13">AD4/AC4</f>
        <v>0.3451761102603369</v>
      </c>
      <c r="AG4" s="33" t="s">
        <v>6</v>
      </c>
      <c r="AH4" s="9">
        <f>SUM(Z10:Z11)</f>
        <v>8.7733577873228604E-4</v>
      </c>
      <c r="AI4" s="9">
        <f>SUM(AA10:AA11)</f>
        <v>7.9105555398425987E-4</v>
      </c>
      <c r="AJ4" s="18">
        <f t="shared" ref="AJ4:AJ6" si="14">AI4/AH4</f>
        <v>0.90165655289620406</v>
      </c>
      <c r="AK4" s="9">
        <f>SUM(AC10:AC11)</f>
        <v>3.6802513639321764E-2</v>
      </c>
      <c r="AL4" s="9">
        <f>SUM(AD10:AD11)</f>
        <v>3.6517684887277781E-2</v>
      </c>
      <c r="AM4" s="35">
        <f t="shared" ref="AM4:AM6" si="15">AL4/AK4</f>
        <v>0.99226061690145917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</row>
    <row r="5" spans="1:56">
      <c r="A5" s="8">
        <v>12</v>
      </c>
      <c r="B5" s="9">
        <v>78</v>
      </c>
      <c r="C5" s="11">
        <v>1600</v>
      </c>
      <c r="E5" s="8">
        <v>5142</v>
      </c>
      <c r="F5" s="9">
        <f t="shared" si="0"/>
        <v>178</v>
      </c>
      <c r="G5" s="9">
        <v>165</v>
      </c>
      <c r="H5" s="9">
        <v>12</v>
      </c>
      <c r="I5" s="9">
        <v>1</v>
      </c>
      <c r="J5" s="26"/>
      <c r="K5" s="9">
        <v>4755</v>
      </c>
      <c r="L5" s="9">
        <f t="shared" si="1"/>
        <v>2356</v>
      </c>
      <c r="M5" s="9">
        <v>2103</v>
      </c>
      <c r="N5" s="9">
        <v>193</v>
      </c>
      <c r="O5" s="11">
        <v>60</v>
      </c>
      <c r="Q5" s="8">
        <f t="shared" si="2"/>
        <v>11.761759530791789</v>
      </c>
      <c r="R5" s="9">
        <f t="shared" si="3"/>
        <v>0.40715542521994136</v>
      </c>
      <c r="S5" s="18">
        <f t="shared" si="4"/>
        <v>3.4616880591209646E-2</v>
      </c>
      <c r="T5" s="9">
        <f t="shared" si="5"/>
        <v>223.10850439882697</v>
      </c>
      <c r="U5" s="9">
        <f t="shared" si="6"/>
        <v>110.54545454545455</v>
      </c>
      <c r="V5" s="19">
        <f t="shared" si="7"/>
        <v>0.49547844374342803</v>
      </c>
      <c r="W5" s="18"/>
      <c r="X5" s="52"/>
      <c r="Z5" s="8">
        <f t="shared" si="8"/>
        <v>2.121411760932682E-6</v>
      </c>
      <c r="AA5" s="9">
        <f t="shared" si="9"/>
        <v>7.3436657612994433E-8</v>
      </c>
      <c r="AB5" s="18">
        <f t="shared" si="10"/>
        <v>3.4616880591209646E-2</v>
      </c>
      <c r="AC5" s="9">
        <f t="shared" si="11"/>
        <v>1.8328761978631298E-4</v>
      </c>
      <c r="AD5" s="9">
        <f t="shared" si="12"/>
        <v>9.0815064609159511E-5</v>
      </c>
      <c r="AE5" s="19">
        <f t="shared" si="13"/>
        <v>0.49547844374342809</v>
      </c>
      <c r="AG5" s="33" t="s">
        <v>7</v>
      </c>
      <c r="AH5" s="9">
        <f>SUM(Z12:Z18)</f>
        <v>7.2643166804187531E-2</v>
      </c>
      <c r="AI5" s="9">
        <f>SUM(AA12:AA18)</f>
        <v>7.2045055061146862E-2</v>
      </c>
      <c r="AJ5" s="18">
        <f t="shared" si="14"/>
        <v>0.99176644178174522</v>
      </c>
      <c r="AK5" s="9">
        <f>SUM(AC12:AC18)</f>
        <v>6.7356821023314293</v>
      </c>
      <c r="AL5" s="9">
        <f>SUM(AD12:AD18)</f>
        <v>6.7405097401881164</v>
      </c>
      <c r="AM5" s="35">
        <f t="shared" si="15"/>
        <v>1.0007167259059058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24"/>
      <c r="BC5" s="24"/>
      <c r="BD5" s="24"/>
    </row>
    <row r="6" spans="1:56" ht="15.75" thickBot="1">
      <c r="A6" s="8">
        <v>20</v>
      </c>
      <c r="B6" s="9">
        <v>40</v>
      </c>
      <c r="C6" s="11">
        <v>870</v>
      </c>
      <c r="E6" s="8">
        <v>5369</v>
      </c>
      <c r="F6" s="9">
        <f t="shared" si="0"/>
        <v>618</v>
      </c>
      <c r="G6" s="9">
        <v>593</v>
      </c>
      <c r="H6" s="9">
        <v>22</v>
      </c>
      <c r="I6" s="9">
        <v>3</v>
      </c>
      <c r="J6" s="26"/>
      <c r="K6" s="9">
        <v>9569</v>
      </c>
      <c r="L6" s="9">
        <f t="shared" si="1"/>
        <v>7635</v>
      </c>
      <c r="M6" s="9">
        <v>7201</v>
      </c>
      <c r="N6" s="9">
        <v>424</v>
      </c>
      <c r="O6" s="11">
        <v>10</v>
      </c>
      <c r="Q6" s="8">
        <f t="shared" si="2"/>
        <v>6.2979472140762462</v>
      </c>
      <c r="R6" s="9">
        <f t="shared" si="3"/>
        <v>0.72492668621700884</v>
      </c>
      <c r="S6" s="18">
        <f t="shared" si="4"/>
        <v>0.11510523374930155</v>
      </c>
      <c r="T6" s="9">
        <f t="shared" si="5"/>
        <v>244.13577712609973</v>
      </c>
      <c r="U6" s="9">
        <f t="shared" si="6"/>
        <v>194.79325513196483</v>
      </c>
      <c r="V6" s="19">
        <f t="shared" si="7"/>
        <v>0.7978890166161563</v>
      </c>
      <c r="W6" s="18"/>
      <c r="X6" s="52"/>
      <c r="Z6" s="8">
        <f t="shared" si="8"/>
        <v>1.9814324686777719E-5</v>
      </c>
      <c r="AA6" s="9">
        <f t="shared" si="9"/>
        <v>2.2807324746561057E-6</v>
      </c>
      <c r="AB6" s="18">
        <f t="shared" si="10"/>
        <v>0.11510523374930155</v>
      </c>
      <c r="AC6" s="9">
        <f t="shared" si="11"/>
        <v>9.847621558151103E-4</v>
      </c>
      <c r="AD6" s="9">
        <f t="shared" si="12"/>
        <v>7.8573090810412456E-4</v>
      </c>
      <c r="AE6" s="19">
        <f t="shared" si="13"/>
        <v>0.79788901661615641</v>
      </c>
      <c r="AG6" s="34" t="s">
        <v>8</v>
      </c>
      <c r="AH6" s="13">
        <f>SUM(Z3:Z18)</f>
        <v>7.3724857404171562E-2</v>
      </c>
      <c r="AI6" s="13">
        <f>SUM(AA3:AA18)</f>
        <v>7.2939840305360049E-2</v>
      </c>
      <c r="AJ6" s="20">
        <f t="shared" si="14"/>
        <v>0.98935207029960159</v>
      </c>
      <c r="AK6" s="13">
        <f>SUM(AC3:AC18)</f>
        <v>6.7821488969656141</v>
      </c>
      <c r="AL6" s="13">
        <f>SUM(AD3:AD18)</f>
        <v>6.7861267107142176</v>
      </c>
      <c r="AM6" s="36">
        <f t="shared" si="15"/>
        <v>1.0005865123000151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24"/>
      <c r="BC6" s="24"/>
      <c r="BD6" s="24"/>
    </row>
    <row r="7" spans="1:56">
      <c r="A7" s="8">
        <v>28</v>
      </c>
      <c r="B7" s="9">
        <v>24</v>
      </c>
      <c r="C7" s="11">
        <v>420</v>
      </c>
      <c r="E7" s="8">
        <v>6190</v>
      </c>
      <c r="F7" s="9">
        <f t="shared" si="0"/>
        <v>2075</v>
      </c>
      <c r="G7" s="9">
        <v>1922</v>
      </c>
      <c r="H7" s="9">
        <v>152</v>
      </c>
      <c r="I7" s="9">
        <v>1</v>
      </c>
      <c r="J7" s="26"/>
      <c r="K7" s="9">
        <v>14791</v>
      </c>
      <c r="L7" s="9">
        <f t="shared" si="1"/>
        <v>14068</v>
      </c>
      <c r="M7" s="9">
        <v>13676</v>
      </c>
      <c r="N7" s="9">
        <v>391</v>
      </c>
      <c r="O7" s="11">
        <v>1</v>
      </c>
      <c r="Q7" s="8">
        <f t="shared" si="2"/>
        <v>4.3565982404692081</v>
      </c>
      <c r="R7" s="9">
        <f t="shared" si="3"/>
        <v>1.4604105571847508</v>
      </c>
      <c r="S7" s="18">
        <f t="shared" si="4"/>
        <v>0.33521809369951538</v>
      </c>
      <c r="T7" s="9">
        <f t="shared" si="5"/>
        <v>182.17653958944283</v>
      </c>
      <c r="U7" s="9">
        <f t="shared" si="6"/>
        <v>173.27155425219939</v>
      </c>
      <c r="V7" s="19">
        <f t="shared" si="7"/>
        <v>0.951118923669799</v>
      </c>
      <c r="W7" s="18"/>
      <c r="X7" s="52"/>
      <c r="Z7" s="8">
        <f t="shared" si="8"/>
        <v>4.5399807005185039E-5</v>
      </c>
      <c r="AA7" s="9">
        <f t="shared" si="9"/>
        <v>1.521883675860403E-5</v>
      </c>
      <c r="AB7" s="18">
        <f t="shared" si="10"/>
        <v>0.33521809369951533</v>
      </c>
      <c r="AC7" s="9">
        <f t="shared" si="11"/>
        <v>2.0471832104371778E-3</v>
      </c>
      <c r="AD7" s="9">
        <f t="shared" si="12"/>
        <v>1.9471146916658928E-3</v>
      </c>
      <c r="AE7" s="19">
        <f t="shared" si="13"/>
        <v>0.95111892366979922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24"/>
      <c r="BC7" s="24"/>
      <c r="BD7" s="24"/>
    </row>
    <row r="8" spans="1:56">
      <c r="A8" s="8">
        <v>36</v>
      </c>
      <c r="B8" s="9">
        <v>12</v>
      </c>
      <c r="C8" s="11">
        <v>240</v>
      </c>
      <c r="E8" s="8">
        <v>7604</v>
      </c>
      <c r="F8" s="9">
        <f t="shared" si="0"/>
        <v>4106</v>
      </c>
      <c r="G8" s="9">
        <v>3846</v>
      </c>
      <c r="H8" s="9">
        <v>255</v>
      </c>
      <c r="I8" s="9">
        <v>5</v>
      </c>
      <c r="J8" s="26"/>
      <c r="K8" s="9">
        <v>18715</v>
      </c>
      <c r="L8" s="9">
        <f t="shared" si="1"/>
        <v>18084</v>
      </c>
      <c r="M8" s="9">
        <v>17903</v>
      </c>
      <c r="N8" s="9">
        <v>181</v>
      </c>
      <c r="O8" s="11"/>
      <c r="Q8" s="8">
        <f t="shared" si="2"/>
        <v>2.6758944281524926</v>
      </c>
      <c r="R8" s="9">
        <f t="shared" si="3"/>
        <v>1.4449266862170087</v>
      </c>
      <c r="S8" s="18">
        <f t="shared" si="4"/>
        <v>0.53997895844292476</v>
      </c>
      <c r="T8" s="9">
        <f t="shared" si="5"/>
        <v>131.71847507331378</v>
      </c>
      <c r="U8" s="9">
        <f t="shared" si="6"/>
        <v>127.2774193548387</v>
      </c>
      <c r="V8" s="19">
        <f t="shared" si="7"/>
        <v>0.96628372962864006</v>
      </c>
      <c r="W8" s="18"/>
      <c r="X8" s="52"/>
      <c r="Z8" s="8">
        <f t="shared" si="8"/>
        <v>6.1892190266465529E-5</v>
      </c>
      <c r="AA8" s="9">
        <f t="shared" si="9"/>
        <v>3.3420480435837383E-5</v>
      </c>
      <c r="AB8" s="18">
        <f t="shared" si="10"/>
        <v>0.53997895844292476</v>
      </c>
      <c r="AC8" s="9">
        <f t="shared" si="11"/>
        <v>3.1644220088609333E-3</v>
      </c>
      <c r="AD8" s="9">
        <f t="shared" si="12"/>
        <v>3.0577295008410959E-3</v>
      </c>
      <c r="AE8" s="19">
        <f t="shared" si="13"/>
        <v>0.96628372962863995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24"/>
      <c r="BC8" s="24"/>
      <c r="BD8" s="24"/>
    </row>
    <row r="9" spans="1:56">
      <c r="A9" s="8">
        <v>45</v>
      </c>
      <c r="B9" s="9">
        <v>6</v>
      </c>
      <c r="C9" s="11">
        <v>110</v>
      </c>
      <c r="E9" s="8">
        <v>9287</v>
      </c>
      <c r="F9" s="9">
        <f t="shared" si="0"/>
        <v>6522</v>
      </c>
      <c r="G9" s="9">
        <v>6253</v>
      </c>
      <c r="H9" s="9">
        <v>265</v>
      </c>
      <c r="I9" s="9">
        <v>4</v>
      </c>
      <c r="J9" s="26"/>
      <c r="K9" s="9">
        <v>21620</v>
      </c>
      <c r="L9" s="9">
        <f t="shared" si="1"/>
        <v>21195</v>
      </c>
      <c r="M9" s="9">
        <v>21165</v>
      </c>
      <c r="N9" s="9">
        <v>30</v>
      </c>
      <c r="O9" s="11"/>
      <c r="Q9" s="8">
        <f t="shared" si="2"/>
        <v>1.6340762463343108</v>
      </c>
      <c r="R9" s="9">
        <f t="shared" si="3"/>
        <v>1.147565982404692</v>
      </c>
      <c r="S9" s="18">
        <f t="shared" si="4"/>
        <v>0.70227199310864641</v>
      </c>
      <c r="T9" s="9">
        <f t="shared" si="5"/>
        <v>69.741935483870975</v>
      </c>
      <c r="U9" s="9">
        <f t="shared" si="6"/>
        <v>68.370967741935488</v>
      </c>
      <c r="V9" s="19">
        <f t="shared" si="7"/>
        <v>0.98034227567067522</v>
      </c>
      <c r="W9" s="18"/>
      <c r="X9" s="52"/>
      <c r="Z9" s="8">
        <f t="shared" si="8"/>
        <v>7.5091899468687537E-5</v>
      </c>
      <c r="AA9" s="9">
        <f t="shared" si="9"/>
        <v>5.2734937906189312E-5</v>
      </c>
      <c r="AB9" s="18">
        <f t="shared" si="10"/>
        <v>0.70227199310864652</v>
      </c>
      <c r="AC9" s="9">
        <f t="shared" si="11"/>
        <v>3.281223440590157E-3</v>
      </c>
      <c r="AD9" s="9">
        <f t="shared" si="12"/>
        <v>3.2167220547321177E-3</v>
      </c>
      <c r="AE9" s="19">
        <f t="shared" si="13"/>
        <v>0.98034227567067544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24"/>
      <c r="BC9" s="24"/>
      <c r="BD9" s="24"/>
    </row>
    <row r="10" spans="1:56">
      <c r="A10" s="8">
        <v>62.5</v>
      </c>
      <c r="B10" s="9">
        <v>7</v>
      </c>
      <c r="C10" s="11">
        <v>140</v>
      </c>
      <c r="E10" s="8">
        <v>11267</v>
      </c>
      <c r="F10" s="9">
        <f t="shared" si="0"/>
        <v>9651</v>
      </c>
      <c r="G10" s="9">
        <v>9599</v>
      </c>
      <c r="H10" s="9">
        <v>52</v>
      </c>
      <c r="I10" s="9"/>
      <c r="J10" s="26"/>
      <c r="K10" s="9">
        <v>25051</v>
      </c>
      <c r="L10" s="9">
        <f t="shared" si="1"/>
        <v>24815</v>
      </c>
      <c r="M10" s="9">
        <v>24815</v>
      </c>
      <c r="N10" s="9"/>
      <c r="O10" s="11"/>
      <c r="Q10" s="8">
        <f t="shared" si="2"/>
        <v>2.3128739002932548</v>
      </c>
      <c r="R10" s="9">
        <f t="shared" si="3"/>
        <v>1.9811436950146628</v>
      </c>
      <c r="S10" s="18">
        <f t="shared" si="4"/>
        <v>0.85657229076062857</v>
      </c>
      <c r="T10" s="9">
        <f t="shared" si="5"/>
        <v>102.84868035190615</v>
      </c>
      <c r="U10" s="9">
        <f t="shared" si="6"/>
        <v>101.87976539589442</v>
      </c>
      <c r="V10" s="19">
        <f t="shared" si="7"/>
        <v>0.99057921839447527</v>
      </c>
      <c r="W10" s="18"/>
      <c r="X10" s="52"/>
      <c r="Z10" s="8">
        <f t="shared" si="8"/>
        <v>2.8931832037435199E-4</v>
      </c>
      <c r="AA10" s="9">
        <f t="shared" si="9"/>
        <v>2.4782205644207619E-4</v>
      </c>
      <c r="AB10" s="18">
        <f t="shared" si="10"/>
        <v>0.8565722907606288</v>
      </c>
      <c r="AC10" s="9">
        <f t="shared" si="11"/>
        <v>1.3008977353284379E-2</v>
      </c>
      <c r="AD10" s="9">
        <f t="shared" si="12"/>
        <v>1.2886422618727871E-2</v>
      </c>
      <c r="AE10" s="19">
        <f t="shared" si="13"/>
        <v>0.99057921839447538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24"/>
      <c r="BC10" s="24"/>
      <c r="BD10" s="24"/>
    </row>
    <row r="11" spans="1:56">
      <c r="A11" s="8">
        <v>87.5</v>
      </c>
      <c r="B11" s="9">
        <v>5</v>
      </c>
      <c r="C11" s="11">
        <v>85</v>
      </c>
      <c r="E11" s="8">
        <v>11607</v>
      </c>
      <c r="F11" s="9">
        <f t="shared" si="0"/>
        <v>10723</v>
      </c>
      <c r="G11" s="9">
        <v>10723</v>
      </c>
      <c r="H11" s="9"/>
      <c r="I11" s="9"/>
      <c r="J11" s="26"/>
      <c r="K11" s="9">
        <v>27419</v>
      </c>
      <c r="L11" s="9">
        <f t="shared" si="1"/>
        <v>27232</v>
      </c>
      <c r="M11" s="9">
        <v>27232</v>
      </c>
      <c r="N11" s="9"/>
      <c r="O11" s="11"/>
      <c r="Q11" s="8">
        <f t="shared" si="2"/>
        <v>1.7019061583577713</v>
      </c>
      <c r="R11" s="9">
        <f t="shared" si="3"/>
        <v>1.5722873900293255</v>
      </c>
      <c r="S11" s="18">
        <f t="shared" si="4"/>
        <v>0.92383906263461701</v>
      </c>
      <c r="T11" s="9">
        <f t="shared" si="5"/>
        <v>68.34648093841642</v>
      </c>
      <c r="U11" s="9">
        <f t="shared" si="6"/>
        <v>67.880351906158353</v>
      </c>
      <c r="V11" s="19">
        <f t="shared" si="7"/>
        <v>0.99317991174003428</v>
      </c>
      <c r="W11" s="18"/>
      <c r="X11" s="52"/>
      <c r="Z11" s="8">
        <f t="shared" si="8"/>
        <v>5.88017458357934E-4</v>
      </c>
      <c r="AA11" s="9">
        <f t="shared" si="9"/>
        <v>5.4323349754218362E-4</v>
      </c>
      <c r="AB11" s="18">
        <f t="shared" si="10"/>
        <v>0.9238390626346169</v>
      </c>
      <c r="AC11" s="9">
        <f t="shared" si="11"/>
        <v>2.3793536286037385E-2</v>
      </c>
      <c r="AD11" s="9">
        <f t="shared" si="12"/>
        <v>2.3631262268549912E-2</v>
      </c>
      <c r="AE11" s="19">
        <f t="shared" si="13"/>
        <v>0.99317991174003417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24"/>
      <c r="BC11" s="24"/>
      <c r="BD11" s="24"/>
    </row>
    <row r="12" spans="1:56">
      <c r="A12" s="8">
        <v>112.5</v>
      </c>
      <c r="B12" s="9">
        <v>4</v>
      </c>
      <c r="C12" s="11">
        <v>48</v>
      </c>
      <c r="E12" s="8">
        <v>10778</v>
      </c>
      <c r="F12" s="9">
        <f t="shared" si="0"/>
        <v>10250</v>
      </c>
      <c r="G12" s="9">
        <v>10250</v>
      </c>
      <c r="H12" s="9"/>
      <c r="I12" s="9"/>
      <c r="J12" s="26"/>
      <c r="K12" s="9">
        <v>28516</v>
      </c>
      <c r="L12" s="9">
        <f t="shared" si="1"/>
        <v>28461</v>
      </c>
      <c r="M12" s="9">
        <v>28461</v>
      </c>
      <c r="N12" s="9"/>
      <c r="O12" s="11"/>
      <c r="Q12" s="8">
        <f t="shared" si="2"/>
        <v>1.2642815249266861</v>
      </c>
      <c r="R12" s="9">
        <f t="shared" si="3"/>
        <v>1.2023460410557185</v>
      </c>
      <c r="S12" s="18">
        <f t="shared" si="4"/>
        <v>0.95101131935424021</v>
      </c>
      <c r="T12" s="9">
        <f t="shared" si="5"/>
        <v>40.139824046920822</v>
      </c>
      <c r="U12" s="9">
        <f t="shared" si="6"/>
        <v>40.062404692082112</v>
      </c>
      <c r="V12" s="19">
        <f t="shared" si="7"/>
        <v>0.99807125824098752</v>
      </c>
      <c r="W12" s="18"/>
      <c r="X12" s="52"/>
      <c r="Z12" s="8">
        <f t="shared" si="8"/>
        <v>9.3127511152086282E-4</v>
      </c>
      <c r="AA12" s="9">
        <f t="shared" si="9"/>
        <v>8.8565317248922302E-4</v>
      </c>
      <c r="AB12" s="18">
        <f t="shared" si="10"/>
        <v>0.95101131935424033</v>
      </c>
      <c r="AC12" s="9">
        <f t="shared" si="11"/>
        <v>2.9757560979855078E-2</v>
      </c>
      <c r="AD12" s="9">
        <f t="shared" si="12"/>
        <v>2.9700166329346869E-2</v>
      </c>
      <c r="AE12" s="19">
        <f t="shared" si="13"/>
        <v>0.99807125824098741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24"/>
      <c r="BC12" s="24"/>
      <c r="BD12" s="24"/>
    </row>
    <row r="13" spans="1:56">
      <c r="A13" s="8">
        <v>137.5</v>
      </c>
      <c r="B13" s="9">
        <v>3</v>
      </c>
      <c r="C13" s="11">
        <v>38</v>
      </c>
      <c r="E13" s="8">
        <v>10033</v>
      </c>
      <c r="F13" s="9">
        <f t="shared" si="0"/>
        <v>9689</v>
      </c>
      <c r="G13" s="9">
        <v>9689</v>
      </c>
      <c r="H13" s="9"/>
      <c r="I13" s="9"/>
      <c r="J13" s="26"/>
      <c r="K13" s="9">
        <v>29197</v>
      </c>
      <c r="L13" s="9">
        <f t="shared" si="1"/>
        <v>29180</v>
      </c>
      <c r="M13" s="9">
        <v>29180</v>
      </c>
      <c r="N13" s="9"/>
      <c r="O13" s="11"/>
      <c r="Q13" s="8">
        <f t="shared" si="2"/>
        <v>0.8826686217008799</v>
      </c>
      <c r="R13" s="9">
        <f t="shared" si="3"/>
        <v>0.85240469208211134</v>
      </c>
      <c r="S13" s="18">
        <f t="shared" si="4"/>
        <v>0.96571314661616636</v>
      </c>
      <c r="T13" s="9">
        <f t="shared" si="5"/>
        <v>32.536246334310853</v>
      </c>
      <c r="U13" s="9">
        <f t="shared" si="6"/>
        <v>32.517302052785922</v>
      </c>
      <c r="V13" s="19">
        <f t="shared" si="7"/>
        <v>0.99941774839880793</v>
      </c>
      <c r="W13" s="18"/>
      <c r="X13" s="52"/>
      <c r="Z13" s="8">
        <f t="shared" si="8"/>
        <v>1.1896889557392657E-3</v>
      </c>
      <c r="AA13" s="9">
        <f t="shared" si="9"/>
        <v>1.1488982649414674E-3</v>
      </c>
      <c r="AB13" s="18">
        <f t="shared" si="10"/>
        <v>0.96571314661616647</v>
      </c>
      <c r="AC13" s="9">
        <f t="shared" si="11"/>
        <v>4.409381559535739E-2</v>
      </c>
      <c r="AD13" s="9">
        <f t="shared" si="12"/>
        <v>4.4068141900624323E-2</v>
      </c>
      <c r="AE13" s="19">
        <f t="shared" si="13"/>
        <v>0.99941774839880793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24"/>
      <c r="BC13" s="24"/>
      <c r="BD13" s="24"/>
    </row>
    <row r="14" spans="1:56">
      <c r="A14" s="8">
        <v>175</v>
      </c>
      <c r="B14" s="9">
        <v>2</v>
      </c>
      <c r="C14" s="11">
        <v>35</v>
      </c>
      <c r="E14" s="8">
        <v>9190</v>
      </c>
      <c r="F14" s="9">
        <f t="shared" si="0"/>
        <v>9008</v>
      </c>
      <c r="G14" s="9">
        <v>9008</v>
      </c>
      <c r="H14" s="9"/>
      <c r="I14" s="9"/>
      <c r="J14" s="26"/>
      <c r="K14" s="9">
        <v>29779</v>
      </c>
      <c r="L14" s="9">
        <f t="shared" si="1"/>
        <v>29798</v>
      </c>
      <c r="M14" s="9">
        <v>29798</v>
      </c>
      <c r="N14" s="9"/>
      <c r="O14" s="11"/>
      <c r="Q14" s="8">
        <f t="shared" si="2"/>
        <v>0.5390029325513197</v>
      </c>
      <c r="R14" s="9">
        <f t="shared" si="3"/>
        <v>0.52832844574780058</v>
      </c>
      <c r="S14" s="18">
        <f t="shared" si="4"/>
        <v>0.98019586507072898</v>
      </c>
      <c r="T14" s="9">
        <f t="shared" si="5"/>
        <v>30.564956011730207</v>
      </c>
      <c r="U14" s="9">
        <f t="shared" si="6"/>
        <v>30.584457478005866</v>
      </c>
      <c r="V14" s="19">
        <f t="shared" si="7"/>
        <v>1.0006380335135499</v>
      </c>
      <c r="W14" s="18"/>
      <c r="X14" s="52"/>
      <c r="Z14" s="8">
        <f t="shared" si="8"/>
        <v>1.5014075177514899E-3</v>
      </c>
      <c r="AA14" s="9">
        <f t="shared" si="9"/>
        <v>1.4716734406861173E-3</v>
      </c>
      <c r="AB14" s="18">
        <f t="shared" si="10"/>
        <v>0.98019586507072887</v>
      </c>
      <c r="AC14" s="9">
        <f t="shared" si="11"/>
        <v>8.5505833563019634E-2</v>
      </c>
      <c r="AD14" s="9">
        <f t="shared" si="12"/>
        <v>8.5560389150436844E-2</v>
      </c>
      <c r="AE14" s="19">
        <f t="shared" si="13"/>
        <v>1.0006380335135496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24"/>
      <c r="BC14" s="24"/>
      <c r="BD14" s="24"/>
    </row>
    <row r="15" spans="1:56">
      <c r="A15" s="8">
        <v>225</v>
      </c>
      <c r="B15" s="9">
        <v>1</v>
      </c>
      <c r="C15" s="11">
        <v>29</v>
      </c>
      <c r="E15" s="8">
        <v>8468</v>
      </c>
      <c r="F15" s="9">
        <f t="shared" si="0"/>
        <v>8454</v>
      </c>
      <c r="G15" s="9">
        <v>8454</v>
      </c>
      <c r="H15" s="9"/>
      <c r="I15" s="9"/>
      <c r="J15" s="26"/>
      <c r="K15" s="9">
        <v>30171</v>
      </c>
      <c r="L15" s="9">
        <f t="shared" si="1"/>
        <v>30216</v>
      </c>
      <c r="M15" s="9">
        <v>30216</v>
      </c>
      <c r="N15" s="9"/>
      <c r="O15" s="11"/>
      <c r="Q15" s="8">
        <f t="shared" si="2"/>
        <v>0.24832844574780058</v>
      </c>
      <c r="R15" s="9">
        <f t="shared" si="3"/>
        <v>0.24791788856304986</v>
      </c>
      <c r="S15" s="18">
        <f t="shared" si="4"/>
        <v>0.99834671705243272</v>
      </c>
      <c r="T15" s="9">
        <f t="shared" si="5"/>
        <v>25.658621700879763</v>
      </c>
      <c r="U15" s="9">
        <f t="shared" si="6"/>
        <v>25.696891495601172</v>
      </c>
      <c r="V15" s="19">
        <f t="shared" si="7"/>
        <v>1.001491498458785</v>
      </c>
      <c r="W15" s="18"/>
      <c r="X15" s="52"/>
      <c r="Z15" s="8">
        <f t="shared" si="8"/>
        <v>1.4731750279461148E-3</v>
      </c>
      <c r="AA15" s="9">
        <f t="shared" si="9"/>
        <v>1.4707394527936298E-3</v>
      </c>
      <c r="AB15" s="18">
        <f t="shared" si="10"/>
        <v>0.99834671705243294</v>
      </c>
      <c r="AC15" s="9">
        <f t="shared" si="11"/>
        <v>0.15270479556712183</v>
      </c>
      <c r="AD15" s="9">
        <f t="shared" si="12"/>
        <v>0.15293255453435931</v>
      </c>
      <c r="AE15" s="19">
        <f t="shared" si="13"/>
        <v>1.0014914984587853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24"/>
      <c r="BC15" s="24"/>
      <c r="BD15" s="24"/>
    </row>
    <row r="16" spans="1:56">
      <c r="A16" s="8">
        <v>375</v>
      </c>
      <c r="B16" s="9">
        <v>3</v>
      </c>
      <c r="C16" s="11">
        <v>34</v>
      </c>
      <c r="E16" s="8">
        <v>7835</v>
      </c>
      <c r="F16" s="9">
        <f t="shared" si="0"/>
        <v>7776</v>
      </c>
      <c r="G16" s="9">
        <v>7776</v>
      </c>
      <c r="H16" s="9"/>
      <c r="I16" s="9"/>
      <c r="J16" s="26"/>
      <c r="K16" s="9">
        <v>30522</v>
      </c>
      <c r="L16" s="9">
        <f t="shared" si="1"/>
        <v>30549</v>
      </c>
      <c r="M16" s="9">
        <v>30549</v>
      </c>
      <c r="N16" s="9"/>
      <c r="O16" s="11"/>
      <c r="Q16" s="8">
        <f t="shared" si="2"/>
        <v>0.68929618768328449</v>
      </c>
      <c r="R16" s="9">
        <f t="shared" si="3"/>
        <v>0.68410557184750731</v>
      </c>
      <c r="S16" s="18">
        <f t="shared" si="4"/>
        <v>0.99246968730057428</v>
      </c>
      <c r="T16" s="9">
        <f t="shared" si="5"/>
        <v>30.432492668621698</v>
      </c>
      <c r="U16" s="9">
        <f t="shared" si="6"/>
        <v>30.459413489736072</v>
      </c>
      <c r="V16" s="19">
        <f t="shared" si="7"/>
        <v>1.0008846078238649</v>
      </c>
      <c r="W16" s="18"/>
      <c r="X16" s="52"/>
      <c r="Z16" s="8">
        <f t="shared" si="8"/>
        <v>1.8985446104124684E-2</v>
      </c>
      <c r="AA16" s="9">
        <f t="shared" si="9"/>
        <v>1.8842479758222532E-2</v>
      </c>
      <c r="AB16" s="18">
        <f t="shared" si="10"/>
        <v>0.99246968730057428</v>
      </c>
      <c r="AC16" s="9">
        <f t="shared" si="11"/>
        <v>0.83948504176553407</v>
      </c>
      <c r="AD16" s="9">
        <f t="shared" si="12"/>
        <v>0.84022765680149747</v>
      </c>
      <c r="AE16" s="19">
        <f t="shared" si="13"/>
        <v>1.0008846078238649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24"/>
      <c r="BC16" s="24"/>
      <c r="BD16" s="24"/>
    </row>
    <row r="17" spans="1:56">
      <c r="A17" s="8">
        <v>750</v>
      </c>
      <c r="B17" s="9">
        <v>1</v>
      </c>
      <c r="C17" s="11">
        <v>12</v>
      </c>
      <c r="E17" s="8">
        <v>7503</v>
      </c>
      <c r="F17" s="9">
        <f t="shared" si="0"/>
        <v>7451</v>
      </c>
      <c r="G17" s="9">
        <v>7451</v>
      </c>
      <c r="H17" s="9"/>
      <c r="I17" s="9"/>
      <c r="J17" s="26"/>
      <c r="K17" s="9">
        <v>30735</v>
      </c>
      <c r="L17" s="9">
        <f t="shared" si="1"/>
        <v>30761</v>
      </c>
      <c r="M17" s="9">
        <v>30761</v>
      </c>
      <c r="N17" s="9"/>
      <c r="O17" s="11"/>
      <c r="Q17" s="8">
        <f t="shared" si="2"/>
        <v>0.22002932551319648</v>
      </c>
      <c r="R17" s="9">
        <f t="shared" si="3"/>
        <v>0.21850439882697947</v>
      </c>
      <c r="S17" s="18">
        <f t="shared" si="4"/>
        <v>0.99306943889111021</v>
      </c>
      <c r="T17" s="9">
        <f t="shared" si="5"/>
        <v>10.8158357771261</v>
      </c>
      <c r="U17" s="9">
        <f t="shared" si="6"/>
        <v>10.824985337243401</v>
      </c>
      <c r="V17" s="19">
        <f t="shared" si="7"/>
        <v>1.0008459411094841</v>
      </c>
      <c r="W17" s="18"/>
      <c r="X17" s="52"/>
      <c r="Z17" s="8">
        <f t="shared" si="8"/>
        <v>4.8562174087105107E-2</v>
      </c>
      <c r="AA17" s="9">
        <f t="shared" si="9"/>
        <v>4.8225610972013888E-2</v>
      </c>
      <c r="AB17" s="18">
        <f t="shared" si="10"/>
        <v>0.99306943889111032</v>
      </c>
      <c r="AC17" s="9">
        <f t="shared" si="11"/>
        <v>2.388380492500048</v>
      </c>
      <c r="AD17" s="9">
        <f t="shared" si="12"/>
        <v>2.3904009217437441</v>
      </c>
      <c r="AE17" s="19">
        <f t="shared" si="13"/>
        <v>1.0008459411094843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24"/>
      <c r="BC17" s="24"/>
      <c r="BD17" s="24"/>
    </row>
    <row r="18" spans="1:56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>
        <v>30838</v>
      </c>
      <c r="L18" s="13">
        <f t="shared" si="1"/>
        <v>30856</v>
      </c>
      <c r="M18" s="13">
        <v>30856</v>
      </c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1.8086803519061583</v>
      </c>
      <c r="U18" s="13">
        <f t="shared" si="6"/>
        <v>1.8097360703812317</v>
      </c>
      <c r="V18" s="21">
        <f t="shared" si="7"/>
        <v>1.0005836954406901</v>
      </c>
      <c r="W18" s="18"/>
      <c r="X18" s="52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3.1957545623604928</v>
      </c>
      <c r="AD18" s="13">
        <f t="shared" si="12"/>
        <v>3.1976199097281079</v>
      </c>
      <c r="AE18" s="21">
        <f t="shared" si="13"/>
        <v>1.0005836954406904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24"/>
      <c r="BC18" s="24"/>
      <c r="BD18" s="24"/>
    </row>
    <row r="19" spans="1:56">
      <c r="AF19" s="24"/>
      <c r="AG19" s="39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24"/>
      <c r="BC19" s="24"/>
      <c r="BD19" s="24"/>
    </row>
    <row r="20" spans="1:56">
      <c r="A20" s="58"/>
      <c r="B20" s="56"/>
      <c r="C20" s="56"/>
      <c r="D20" s="56"/>
      <c r="E20" s="56"/>
      <c r="F20" s="56"/>
      <c r="G20" s="58"/>
      <c r="H20" s="58"/>
      <c r="I20" s="58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AF20" s="24"/>
      <c r="AG20" s="39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24"/>
      <c r="BC20" s="24"/>
      <c r="BD20" s="24"/>
    </row>
    <row r="21" spans="1:56" s="50" customFormat="1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7"/>
    </row>
    <row r="22" spans="1:56" s="50" customFormat="1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7"/>
      <c r="AF22" s="54"/>
      <c r="AG22" s="54"/>
      <c r="AH22" s="54"/>
      <c r="AI22" s="54"/>
      <c r="AJ22" s="54"/>
      <c r="AK22" s="54"/>
      <c r="AL22" s="54"/>
      <c r="AM22" s="54"/>
      <c r="AN22" s="54"/>
    </row>
    <row r="23" spans="1:56">
      <c r="A23" s="58"/>
      <c r="B23" s="56"/>
      <c r="C23" s="56"/>
      <c r="D23" s="56"/>
      <c r="E23" s="56"/>
      <c r="F23" s="56"/>
      <c r="G23" s="58"/>
      <c r="H23" s="58"/>
      <c r="I23" s="58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AF23" s="42"/>
      <c r="AG23" s="43"/>
      <c r="AH23" s="42"/>
      <c r="AI23" s="42"/>
      <c r="AJ23" s="42"/>
      <c r="AK23" s="42"/>
      <c r="AL23" s="42"/>
      <c r="AM23" s="42"/>
      <c r="AN23" s="42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24"/>
      <c r="BC23" s="24"/>
      <c r="BD23" s="24"/>
    </row>
    <row r="24" spans="1:56">
      <c r="G24" s="1"/>
      <c r="H24" s="1"/>
      <c r="I24" s="1"/>
      <c r="X24" s="48"/>
      <c r="AF24" s="37"/>
      <c r="AG24" s="37"/>
      <c r="AH24" s="37"/>
      <c r="AI24" s="37"/>
      <c r="AJ24" s="37"/>
      <c r="AK24" s="37"/>
      <c r="AL24" s="37"/>
      <c r="AM24" s="37"/>
      <c r="AN24" s="37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24"/>
      <c r="BC24" s="24"/>
      <c r="BD24" s="24"/>
    </row>
    <row r="25" spans="1:56">
      <c r="G25" s="1"/>
      <c r="H25" s="1"/>
      <c r="I25" s="1"/>
      <c r="Z25" s="1" t="s">
        <v>225</v>
      </c>
      <c r="AU25" s="38"/>
      <c r="AV25" s="38"/>
      <c r="AW25" s="38"/>
      <c r="AX25" s="38"/>
      <c r="AY25" s="38"/>
      <c r="AZ25" s="38"/>
      <c r="BA25" s="38"/>
      <c r="BB25" s="24"/>
      <c r="BC25" s="24"/>
      <c r="BD25" s="24"/>
    </row>
    <row r="26" spans="1:56">
      <c r="G26" s="1"/>
      <c r="H26" s="1"/>
      <c r="I26" s="1"/>
      <c r="Z26" s="44" t="s">
        <v>226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38"/>
      <c r="BB26" s="24"/>
      <c r="BC26" s="24"/>
      <c r="BD26" s="24"/>
    </row>
    <row r="27" spans="1:56">
      <c r="G27" s="1"/>
      <c r="H27" s="1"/>
      <c r="I27" s="1"/>
      <c r="X27" s="53"/>
      <c r="Z27" s="1" t="s">
        <v>45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38"/>
      <c r="BB27" s="24"/>
      <c r="BC27" s="24"/>
      <c r="BD27" s="24"/>
    </row>
    <row r="28" spans="1:56">
      <c r="G28" s="1"/>
      <c r="H28" s="1"/>
      <c r="I28" s="1"/>
      <c r="X28" s="53"/>
      <c r="Z28" s="1" t="s">
        <v>46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38"/>
      <c r="BB28" s="24"/>
      <c r="BC28" s="24"/>
      <c r="BD28" s="24"/>
    </row>
    <row r="29" spans="1:56" ht="15.75">
      <c r="G29" s="1"/>
      <c r="H29" s="1"/>
      <c r="I29" s="1"/>
      <c r="X29" s="53"/>
      <c r="Z29" s="46" t="s">
        <v>47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38"/>
      <c r="BB29" s="24"/>
      <c r="BC29" s="24"/>
      <c r="BD29" s="24"/>
    </row>
    <row r="30" spans="1:56" ht="15.75">
      <c r="G30" s="1"/>
      <c r="H30" s="1"/>
      <c r="I30" s="1"/>
      <c r="X30" s="53"/>
      <c r="Z30" s="46" t="s">
        <v>48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38"/>
      <c r="BB30" s="24"/>
      <c r="BC30" s="24"/>
      <c r="BD30" s="24"/>
    </row>
    <row r="31" spans="1:56" ht="15.75">
      <c r="G31" s="1"/>
      <c r="H31" s="1"/>
      <c r="I31" s="1"/>
      <c r="X31" s="53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38"/>
      <c r="BB31" s="24"/>
      <c r="BC31" s="24"/>
      <c r="BD31" s="24"/>
    </row>
    <row r="32" spans="1:56" ht="15.75">
      <c r="G32" s="1"/>
      <c r="H32" s="1"/>
      <c r="I32" s="1"/>
      <c r="X32" s="53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38"/>
      <c r="BB32" s="24"/>
      <c r="BC32" s="24"/>
      <c r="BD32" s="24"/>
    </row>
    <row r="33" spans="7:56" ht="15.75">
      <c r="G33" s="1"/>
      <c r="H33" s="1"/>
      <c r="I33" s="1"/>
      <c r="X33" s="53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38"/>
      <c r="BB33" s="24"/>
      <c r="BC33" s="24"/>
      <c r="BD33" s="24"/>
    </row>
    <row r="34" spans="7:56" ht="15.75">
      <c r="G34" s="1"/>
      <c r="H34" s="1"/>
      <c r="I34" s="1"/>
      <c r="X34" s="53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38"/>
      <c r="BB34" s="24"/>
      <c r="BC34" s="24"/>
      <c r="BD34" s="24"/>
    </row>
    <row r="35" spans="7:56" ht="15.75">
      <c r="G35" s="1"/>
      <c r="H35" s="1"/>
      <c r="I35" s="1"/>
      <c r="X35" s="53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38"/>
      <c r="BB35" s="24"/>
      <c r="BC35" s="24"/>
      <c r="BD35" s="24"/>
    </row>
    <row r="36" spans="7:56" ht="15.75">
      <c r="G36" s="1"/>
      <c r="H36" s="1"/>
      <c r="I36" s="1"/>
      <c r="X36" s="53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38"/>
      <c r="BB36" s="24"/>
      <c r="BC36" s="24"/>
      <c r="BD36" s="24"/>
    </row>
    <row r="37" spans="7:56" ht="15.75">
      <c r="G37" s="1"/>
      <c r="H37" s="1"/>
      <c r="I37" s="1"/>
      <c r="X37" s="53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38"/>
      <c r="BB37" s="24"/>
      <c r="BC37" s="24"/>
      <c r="BD37" s="24"/>
    </row>
    <row r="38" spans="7:56" ht="15.75">
      <c r="G38" s="1"/>
      <c r="H38" s="1"/>
      <c r="I38" s="1"/>
      <c r="X38" s="53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38"/>
      <c r="BB38" s="24"/>
      <c r="BC38" s="24"/>
      <c r="BD38" s="24"/>
    </row>
    <row r="39" spans="7:56" ht="15.75">
      <c r="G39" s="1"/>
      <c r="H39" s="1"/>
      <c r="I39" s="1"/>
      <c r="X39" s="53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  <c r="BD39" s="24"/>
    </row>
    <row r="40" spans="7:56" ht="15.75">
      <c r="G40" s="1"/>
      <c r="H40" s="1"/>
      <c r="I40" s="1"/>
      <c r="X40" s="53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  <c r="BD40" s="24"/>
    </row>
    <row r="41" spans="7:56" ht="15.75">
      <c r="G41" s="1"/>
      <c r="H41" s="1"/>
      <c r="I41" s="1"/>
      <c r="X41" s="53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  <c r="BD41" s="24"/>
    </row>
    <row r="42" spans="7:56" ht="15.75">
      <c r="G42" s="1"/>
      <c r="H42" s="1"/>
      <c r="I42" s="1"/>
      <c r="X42" s="53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38"/>
      <c r="BB42" s="24"/>
      <c r="BC42" s="24"/>
      <c r="BD42" s="24"/>
    </row>
    <row r="43" spans="7:56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24"/>
      <c r="BC43" s="24"/>
      <c r="BD43" s="24"/>
    </row>
    <row r="44" spans="7:56">
      <c r="G44" s="1"/>
      <c r="H44" s="1"/>
      <c r="I44" s="1"/>
      <c r="Z44" s="1" t="s">
        <v>227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24"/>
      <c r="BC44" s="24"/>
      <c r="BD44" s="24"/>
    </row>
    <row r="45" spans="7:56">
      <c r="G45" s="1"/>
      <c r="H45" s="1"/>
      <c r="I45" s="1"/>
      <c r="Z45" s="44" t="s">
        <v>226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38"/>
      <c r="BB45" s="24"/>
      <c r="BC45" s="24"/>
      <c r="BD45" s="24"/>
    </row>
    <row r="46" spans="7:56">
      <c r="G46" s="1"/>
      <c r="H46" s="1"/>
      <c r="I46" s="1"/>
      <c r="X46" s="53"/>
      <c r="Z46" s="1" t="s">
        <v>45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38"/>
      <c r="BB46" s="24"/>
      <c r="BC46" s="24"/>
      <c r="BD46" s="24"/>
    </row>
    <row r="47" spans="7:56">
      <c r="G47" s="1"/>
      <c r="H47" s="1"/>
      <c r="I47" s="1"/>
      <c r="X47" s="53"/>
      <c r="Z47" s="1" t="s">
        <v>46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38"/>
      <c r="BB47" s="24"/>
      <c r="BC47" s="24"/>
      <c r="BD47" s="24"/>
    </row>
    <row r="48" spans="7:56" ht="15.75">
      <c r="G48" s="1"/>
      <c r="H48" s="1"/>
      <c r="I48" s="1"/>
      <c r="X48" s="53"/>
      <c r="Z48" s="46" t="s">
        <v>47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38"/>
      <c r="BB48" s="24"/>
      <c r="BC48" s="24"/>
      <c r="BD48" s="24"/>
    </row>
    <row r="49" spans="7:56" ht="15.75">
      <c r="G49" s="1"/>
      <c r="H49" s="1"/>
      <c r="I49" s="1"/>
      <c r="X49" s="53"/>
      <c r="Z49" s="46" t="s">
        <v>48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38"/>
      <c r="BB49" s="24"/>
      <c r="BC49" s="24"/>
      <c r="BD49" s="24"/>
    </row>
    <row r="50" spans="7:56" ht="15.75">
      <c r="G50" s="1"/>
      <c r="H50" s="1"/>
      <c r="I50" s="1"/>
      <c r="X50" s="53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38"/>
      <c r="BB50" s="24"/>
      <c r="BC50" s="24"/>
      <c r="BD50" s="24"/>
    </row>
    <row r="51" spans="7:56" ht="15.75">
      <c r="G51" s="1"/>
      <c r="H51" s="1"/>
      <c r="I51" s="1"/>
      <c r="X51" s="53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38"/>
      <c r="BB51" s="24"/>
      <c r="BC51" s="24"/>
      <c r="BD51" s="24"/>
    </row>
    <row r="52" spans="7:56" ht="15.75">
      <c r="G52" s="1"/>
      <c r="H52" s="1"/>
      <c r="I52" s="1"/>
      <c r="X52" s="53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38"/>
      <c r="BB52" s="24"/>
      <c r="BC52" s="24"/>
      <c r="BD52" s="24"/>
    </row>
    <row r="53" spans="7:56" ht="15.75">
      <c r="G53" s="1"/>
      <c r="H53" s="1"/>
      <c r="I53" s="1"/>
      <c r="X53" s="53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38"/>
      <c r="BB53" s="24"/>
      <c r="BC53" s="24"/>
      <c r="BD53" s="24"/>
    </row>
    <row r="54" spans="7:56" ht="15.75">
      <c r="G54" s="1"/>
      <c r="H54" s="1"/>
      <c r="I54" s="1"/>
      <c r="X54" s="53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38"/>
      <c r="BB54" s="24"/>
      <c r="BC54" s="24"/>
      <c r="BD54" s="24"/>
    </row>
    <row r="55" spans="7:56" ht="15.75">
      <c r="G55" s="1"/>
      <c r="H55" s="1"/>
      <c r="I55" s="1"/>
      <c r="X55" s="53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38"/>
      <c r="BB55" s="24"/>
      <c r="BC55" s="24"/>
      <c r="BD55" s="24"/>
    </row>
    <row r="56" spans="7:56" ht="15.75">
      <c r="G56" s="1"/>
      <c r="H56" s="1"/>
      <c r="I56" s="1"/>
      <c r="X56" s="53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38"/>
      <c r="BB56" s="24"/>
      <c r="BC56" s="24"/>
      <c r="BD56" s="24"/>
    </row>
    <row r="57" spans="7:56" ht="15.75">
      <c r="G57" s="1"/>
      <c r="H57" s="1"/>
      <c r="I57" s="1"/>
      <c r="X57" s="53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38"/>
      <c r="BB57" s="24"/>
      <c r="BC57" s="24"/>
      <c r="BD57" s="24"/>
    </row>
    <row r="58" spans="7:56" ht="15.75">
      <c r="G58" s="1"/>
      <c r="H58" s="1"/>
      <c r="I58" s="1"/>
      <c r="X58" s="53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  <c r="BD58" s="24"/>
    </row>
    <row r="59" spans="7:56" ht="15.75">
      <c r="G59" s="1"/>
      <c r="H59" s="1"/>
      <c r="I59" s="1"/>
      <c r="X59" s="53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  <c r="BD59" s="24"/>
    </row>
    <row r="60" spans="7:56" ht="15.75">
      <c r="G60" s="1"/>
      <c r="H60" s="1"/>
      <c r="I60" s="1"/>
      <c r="X60" s="53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  <c r="BD60" s="24"/>
    </row>
    <row r="61" spans="7:56" ht="15.75">
      <c r="G61" s="1"/>
      <c r="H61" s="1"/>
      <c r="I61" s="1"/>
      <c r="X61" s="53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38"/>
      <c r="BB61" s="24"/>
      <c r="BC61" s="24"/>
      <c r="BD61" s="24"/>
    </row>
    <row r="62" spans="7:56">
      <c r="G62" s="1"/>
      <c r="H62" s="1"/>
      <c r="I62" s="1"/>
      <c r="AF62" s="24"/>
      <c r="AG62" s="39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24"/>
      <c r="BC62" s="24"/>
      <c r="BD62" s="24"/>
    </row>
    <row r="63" spans="7:56">
      <c r="G63" s="1"/>
      <c r="H63" s="1"/>
      <c r="I63" s="1"/>
      <c r="Y63" s="49"/>
      <c r="Z63" s="49"/>
      <c r="AA63" s="49"/>
      <c r="AB63" s="49"/>
      <c r="AC63" s="49"/>
      <c r="AD63" s="49"/>
      <c r="AE63" s="49"/>
      <c r="AF63" s="49"/>
      <c r="AG63" s="55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38"/>
      <c r="BA63" s="38"/>
      <c r="BB63" s="24"/>
      <c r="BC63" s="24"/>
      <c r="BD63" s="24"/>
    </row>
    <row r="64" spans="7:56">
      <c r="G64" s="1"/>
      <c r="H64" s="1"/>
      <c r="I64" s="1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53"/>
      <c r="AZ64" s="38"/>
      <c r="BA64" s="38"/>
      <c r="BB64" s="24"/>
      <c r="BC64" s="24"/>
      <c r="BD64" s="24"/>
    </row>
    <row r="65" spans="7:56">
      <c r="G65" s="1"/>
      <c r="H65" s="1"/>
      <c r="I65" s="1"/>
      <c r="X65" s="53"/>
      <c r="AY65" s="38"/>
      <c r="AZ65" s="38"/>
      <c r="BA65" s="38"/>
      <c r="BB65" s="24"/>
      <c r="BC65" s="24"/>
      <c r="BD65" s="24"/>
    </row>
    <row r="66" spans="7:56">
      <c r="G66" s="1"/>
      <c r="H66" s="1"/>
      <c r="I66" s="1"/>
      <c r="X66" s="53"/>
      <c r="Z66" s="61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38"/>
      <c r="AZ66" s="38"/>
      <c r="BA66" s="38"/>
      <c r="BB66" s="24"/>
      <c r="BC66" s="24"/>
      <c r="BD66" s="24"/>
    </row>
    <row r="67" spans="7:56">
      <c r="G67" s="1"/>
      <c r="H67" s="1"/>
      <c r="I67" s="1"/>
      <c r="X67" s="53"/>
      <c r="Z67" s="4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38"/>
      <c r="AZ67" s="38"/>
      <c r="BA67" s="38"/>
      <c r="BB67" s="24"/>
      <c r="BC67" s="24"/>
      <c r="BD67" s="24"/>
    </row>
    <row r="68" spans="7:56">
      <c r="G68" s="1"/>
      <c r="H68" s="1"/>
      <c r="I68" s="1"/>
      <c r="X68" s="53"/>
      <c r="Z68" s="37"/>
      <c r="AA68" s="37"/>
      <c r="AB68" s="37"/>
      <c r="AC68" s="37"/>
      <c r="AD68" s="37"/>
      <c r="AE68" s="37"/>
      <c r="AF68" s="37"/>
      <c r="AG68" s="37"/>
      <c r="AH68" s="37"/>
      <c r="AI68" s="63"/>
      <c r="AJ68" s="37"/>
      <c r="AK68" s="37"/>
      <c r="AL68" s="63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8"/>
      <c r="AZ68" s="38"/>
      <c r="BA68" s="38"/>
      <c r="BB68" s="24"/>
      <c r="BC68" s="24"/>
      <c r="BD68" s="24"/>
    </row>
    <row r="69" spans="7:56">
      <c r="G69" s="1"/>
      <c r="H69" s="1"/>
      <c r="I69" s="1"/>
      <c r="X69" s="53"/>
      <c r="Z69" s="37"/>
      <c r="AA69" s="37"/>
      <c r="AB69" s="37"/>
      <c r="AC69" s="37"/>
      <c r="AD69" s="37"/>
      <c r="AE69" s="37"/>
      <c r="AF69" s="37"/>
      <c r="AG69" s="37"/>
      <c r="AH69" s="37"/>
      <c r="AI69" s="63"/>
      <c r="AJ69" s="37"/>
      <c r="AK69" s="37"/>
      <c r="AL69" s="63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8"/>
      <c r="AZ69" s="38"/>
      <c r="BA69" s="38"/>
      <c r="BB69" s="24"/>
      <c r="BC69" s="24"/>
      <c r="BD69" s="24"/>
    </row>
    <row r="70" spans="7:56">
      <c r="G70" s="1"/>
      <c r="H70" s="1"/>
      <c r="I70" s="1"/>
      <c r="X70" s="53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64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8"/>
      <c r="AZ70" s="38"/>
      <c r="BA70" s="38"/>
      <c r="BB70" s="24"/>
      <c r="BC70" s="24"/>
      <c r="BD70" s="24"/>
    </row>
    <row r="71" spans="7:56">
      <c r="G71" s="1"/>
      <c r="H71" s="1"/>
      <c r="I71" s="1"/>
      <c r="X71" s="53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64"/>
      <c r="AM71" s="37"/>
      <c r="AN71" s="37"/>
      <c r="AO71" s="37"/>
      <c r="AP71" s="37"/>
      <c r="AQ71" s="37"/>
      <c r="AR71" s="37"/>
      <c r="AS71" s="37"/>
      <c r="AT71" s="37"/>
      <c r="AU71" s="63"/>
      <c r="AV71" s="37"/>
      <c r="AW71" s="37"/>
      <c r="AX71" s="63"/>
      <c r="AY71" s="38"/>
      <c r="AZ71" s="38"/>
      <c r="BA71" s="38"/>
      <c r="BB71" s="24"/>
      <c r="BC71" s="24"/>
      <c r="BD71" s="24"/>
    </row>
    <row r="72" spans="7:56">
      <c r="G72" s="1"/>
      <c r="H72" s="1"/>
      <c r="I72" s="1"/>
      <c r="X72" s="53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64"/>
      <c r="AM72" s="37"/>
      <c r="AN72" s="37"/>
      <c r="AO72" s="37"/>
      <c r="AP72" s="37"/>
      <c r="AQ72" s="37"/>
      <c r="AR72" s="37"/>
      <c r="AS72" s="37"/>
      <c r="AT72" s="37"/>
      <c r="AU72" s="63"/>
      <c r="AV72" s="37"/>
      <c r="AW72" s="37"/>
      <c r="AX72" s="63"/>
      <c r="AY72" s="38"/>
      <c r="AZ72" s="38"/>
      <c r="BA72" s="38"/>
      <c r="BB72" s="24"/>
      <c r="BC72" s="24"/>
      <c r="BD72" s="24"/>
    </row>
    <row r="73" spans="7:56">
      <c r="G73" s="1"/>
      <c r="H73" s="1"/>
      <c r="I73" s="1"/>
      <c r="X73" s="53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64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8"/>
      <c r="AZ73" s="38"/>
      <c r="BA73" s="38"/>
      <c r="BB73" s="24"/>
      <c r="BC73" s="24"/>
      <c r="BD73" s="24"/>
    </row>
    <row r="74" spans="7:56">
      <c r="G74" s="1"/>
      <c r="H74" s="1"/>
      <c r="I74" s="1"/>
      <c r="X74" s="53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64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8"/>
      <c r="AZ74" s="38"/>
      <c r="BA74" s="38"/>
      <c r="BB74" s="24"/>
      <c r="BC74" s="24"/>
      <c r="BD74" s="24"/>
    </row>
    <row r="75" spans="7:56">
      <c r="G75" s="1"/>
      <c r="H75" s="1"/>
      <c r="I75" s="1"/>
      <c r="X75" s="53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64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8"/>
      <c r="AZ75" s="38"/>
      <c r="BA75" s="38"/>
      <c r="BB75" s="24"/>
      <c r="BC75" s="24"/>
      <c r="BD75" s="24"/>
    </row>
    <row r="76" spans="7:56">
      <c r="G76" s="1"/>
      <c r="H76" s="1"/>
      <c r="I76" s="1"/>
      <c r="X76" s="53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64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8"/>
      <c r="AZ76" s="38"/>
      <c r="BA76" s="38"/>
      <c r="BB76" s="24"/>
      <c r="BC76" s="24"/>
      <c r="BD76" s="24"/>
    </row>
    <row r="77" spans="7:56">
      <c r="G77" s="1"/>
      <c r="H77" s="1"/>
      <c r="I77" s="1"/>
      <c r="X77" s="53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64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24"/>
      <c r="AZ77" s="24"/>
      <c r="BA77" s="24"/>
      <c r="BB77" s="24"/>
      <c r="BC77" s="24"/>
      <c r="BD77" s="24"/>
    </row>
    <row r="78" spans="7:56">
      <c r="G78" s="1"/>
      <c r="H78" s="1"/>
      <c r="I78" s="1"/>
      <c r="X78" s="53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64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24"/>
      <c r="AZ78" s="24"/>
      <c r="BA78" s="24"/>
      <c r="BB78" s="24"/>
      <c r="BC78" s="24"/>
      <c r="BD78" s="24"/>
    </row>
    <row r="79" spans="7:56">
      <c r="G79" s="1"/>
      <c r="H79" s="1"/>
      <c r="I79" s="1"/>
      <c r="X79" s="53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65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24"/>
      <c r="AZ79" s="24"/>
      <c r="BA79" s="24"/>
      <c r="BB79" s="24"/>
      <c r="BC79" s="24"/>
      <c r="BD79" s="24"/>
    </row>
    <row r="80" spans="7:56">
      <c r="G80" s="1"/>
      <c r="H80" s="1"/>
      <c r="I80" s="1"/>
      <c r="X80" s="53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65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24"/>
      <c r="AZ80" s="24"/>
      <c r="BA80" s="24"/>
      <c r="BB80" s="24"/>
      <c r="BC80" s="24"/>
      <c r="BD80" s="24"/>
    </row>
    <row r="81" spans="7:56">
      <c r="G81" s="1"/>
      <c r="H81" s="1"/>
      <c r="I81" s="1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65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24"/>
      <c r="AZ81" s="24"/>
      <c r="BA81" s="24"/>
      <c r="BB81" s="24"/>
      <c r="BC81" s="24"/>
      <c r="BD81" s="24"/>
    </row>
    <row r="82" spans="7:56">
      <c r="G82" s="1"/>
      <c r="H82" s="1"/>
      <c r="I82" s="1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65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24"/>
      <c r="AZ82" s="24"/>
      <c r="BA82" s="24"/>
      <c r="BB82" s="24"/>
      <c r="BC82" s="24"/>
      <c r="BD82" s="24"/>
    </row>
    <row r="83" spans="7:56">
      <c r="G83" s="1"/>
      <c r="H83" s="1"/>
      <c r="I83" s="1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65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24"/>
      <c r="AZ83" s="24"/>
      <c r="BA83" s="24"/>
      <c r="BB83" s="24"/>
      <c r="BC83" s="24"/>
      <c r="BD83" s="24"/>
    </row>
    <row r="84" spans="7:56">
      <c r="G84" s="1"/>
      <c r="H84" s="1"/>
      <c r="I84" s="1"/>
      <c r="X84" s="53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65"/>
      <c r="AM84" s="38"/>
      <c r="AN84" s="38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24"/>
    </row>
    <row r="85" spans="7:56">
      <c r="G85" s="1"/>
      <c r="H85" s="1"/>
      <c r="I85" s="1"/>
      <c r="X85" s="53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65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24"/>
    </row>
    <row r="86" spans="7:56">
      <c r="G86" s="1"/>
      <c r="H86" s="1"/>
      <c r="I86" s="1"/>
      <c r="X86" s="53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65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24"/>
    </row>
    <row r="87" spans="7:56">
      <c r="G87" s="1"/>
      <c r="H87" s="1"/>
      <c r="I87" s="1"/>
      <c r="X87" s="53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65"/>
      <c r="AM87" s="38"/>
      <c r="AN87" s="38"/>
      <c r="AO87" s="38"/>
      <c r="AP87" s="38"/>
      <c r="AQ87" s="38"/>
      <c r="AR87" s="38"/>
      <c r="AS87" s="38"/>
      <c r="AT87" s="38"/>
      <c r="AU87" s="38"/>
      <c r="AV87" s="38"/>
      <c r="AW87" s="38"/>
      <c r="AX87" s="38"/>
      <c r="AY87" s="24"/>
    </row>
    <row r="88" spans="7:56">
      <c r="G88" s="1"/>
      <c r="H88" s="1"/>
      <c r="I88" s="1"/>
      <c r="X88" s="53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</row>
    <row r="89" spans="7:56">
      <c r="G89" s="1"/>
      <c r="H89" s="1"/>
      <c r="I89" s="1"/>
      <c r="X89" s="53"/>
    </row>
    <row r="90" spans="7:56">
      <c r="G90" s="1"/>
      <c r="H90" s="1"/>
      <c r="I90" s="1"/>
      <c r="X90" s="53"/>
    </row>
    <row r="91" spans="7:56">
      <c r="G91" s="1"/>
      <c r="H91" s="1"/>
      <c r="I91" s="1"/>
      <c r="X91" s="53"/>
    </row>
    <row r="92" spans="7:56">
      <c r="G92" s="1"/>
      <c r="H92" s="1"/>
      <c r="I92" s="1"/>
      <c r="X92" s="53"/>
    </row>
    <row r="93" spans="7:56">
      <c r="G93" s="1"/>
      <c r="H93" s="1"/>
      <c r="I93" s="1"/>
      <c r="X93" s="53"/>
    </row>
    <row r="94" spans="7:56">
      <c r="G94" s="1"/>
      <c r="H94" s="1"/>
      <c r="I94" s="1"/>
      <c r="X94" s="53"/>
    </row>
    <row r="95" spans="7:56">
      <c r="G95" s="1"/>
      <c r="H95" s="1"/>
      <c r="I95" s="1"/>
      <c r="X95" s="53"/>
    </row>
    <row r="96" spans="7:56">
      <c r="G96" s="1"/>
      <c r="H96" s="1"/>
      <c r="I96" s="1"/>
      <c r="X96" s="53"/>
    </row>
    <row r="97" spans="7:24">
      <c r="G97" s="1"/>
      <c r="H97" s="1"/>
      <c r="I97" s="1"/>
      <c r="X97" s="53"/>
    </row>
    <row r="98" spans="7:24">
      <c r="G98" s="1"/>
      <c r="H98" s="1"/>
      <c r="I98" s="1"/>
      <c r="X98" s="53"/>
    </row>
    <row r="99" spans="7:24">
      <c r="G99" s="1"/>
      <c r="H99" s="1"/>
      <c r="I99" s="1"/>
      <c r="X99" s="53"/>
    </row>
    <row r="100" spans="7:24">
      <c r="G100" s="1"/>
      <c r="H100" s="1"/>
      <c r="I100" s="1"/>
    </row>
    <row r="101" spans="7:24">
      <c r="G101" s="1"/>
      <c r="H101" s="1"/>
      <c r="I101" s="1"/>
    </row>
    <row r="102" spans="7:24">
      <c r="G102" s="1"/>
      <c r="H102" s="1"/>
      <c r="I102" s="1"/>
    </row>
    <row r="103" spans="7:24">
      <c r="G103" s="1"/>
      <c r="H103" s="1"/>
      <c r="I103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BD188-8FCC-4597-B5E7-71F5C6E1A664}">
  <sheetPr>
    <tabColor theme="9"/>
  </sheetPr>
  <dimension ref="A1:BC103"/>
  <sheetViews>
    <sheetView zoomScale="85" zoomScaleNormal="85" workbookViewId="0">
      <selection activeCell="L27" sqref="L27"/>
    </sheetView>
  </sheetViews>
  <sheetFormatPr defaultRowHeight="15"/>
  <cols>
    <col min="1" max="1" width="9" style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7" width="9" style="1"/>
    <col min="18" max="18" width="10.125" style="1" customWidth="1"/>
    <col min="19" max="19" width="9.25" style="1" bestFit="1" customWidth="1"/>
    <col min="20" max="20" width="10.5" style="1" customWidth="1"/>
    <col min="21" max="21" width="10.875" style="1" customWidth="1"/>
    <col min="22" max="22" width="9.2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16384" width="9" style="1"/>
  </cols>
  <sheetData>
    <row r="1" spans="1:55" ht="15.75" thickBot="1">
      <c r="A1" s="3" t="s">
        <v>220</v>
      </c>
      <c r="E1" s="3" t="s">
        <v>221</v>
      </c>
      <c r="Q1" s="3" t="s">
        <v>222</v>
      </c>
      <c r="Z1" s="3" t="s">
        <v>223</v>
      </c>
      <c r="AG1" s="3" t="s">
        <v>224</v>
      </c>
    </row>
    <row r="2" spans="1:55" s="2" customFormat="1" ht="51" customHeight="1">
      <c r="A2" s="4" t="s">
        <v>0</v>
      </c>
      <c r="B2" s="5" t="s">
        <v>218</v>
      </c>
      <c r="C2" s="25" t="s">
        <v>219</v>
      </c>
      <c r="E2" s="4" t="s">
        <v>200</v>
      </c>
      <c r="F2" s="5" t="s">
        <v>201</v>
      </c>
      <c r="G2" s="6" t="s">
        <v>202</v>
      </c>
      <c r="H2" s="6" t="s">
        <v>203</v>
      </c>
      <c r="I2" s="27" t="s">
        <v>204</v>
      </c>
      <c r="J2" s="30"/>
      <c r="K2" s="5" t="s">
        <v>205</v>
      </c>
      <c r="L2" s="5" t="s">
        <v>206</v>
      </c>
      <c r="M2" s="6" t="s">
        <v>207</v>
      </c>
      <c r="N2" s="6" t="s">
        <v>208</v>
      </c>
      <c r="O2" s="7" t="s">
        <v>209</v>
      </c>
      <c r="Q2" s="4" t="s">
        <v>210</v>
      </c>
      <c r="R2" s="5" t="s">
        <v>211</v>
      </c>
      <c r="S2" s="16" t="s">
        <v>1</v>
      </c>
      <c r="T2" s="5" t="s">
        <v>212</v>
      </c>
      <c r="U2" s="5" t="s">
        <v>213</v>
      </c>
      <c r="V2" s="17" t="s">
        <v>2</v>
      </c>
      <c r="W2" s="22"/>
      <c r="X2" s="48"/>
      <c r="Z2" s="4" t="s">
        <v>214</v>
      </c>
      <c r="AA2" s="5" t="s">
        <v>215</v>
      </c>
      <c r="AB2" s="16" t="s">
        <v>3</v>
      </c>
      <c r="AC2" s="5" t="s">
        <v>216</v>
      </c>
      <c r="AD2" s="5" t="s">
        <v>217</v>
      </c>
      <c r="AE2" s="17" t="s">
        <v>4</v>
      </c>
      <c r="AF2" s="1"/>
      <c r="AG2" s="32"/>
      <c r="AH2" s="5" t="s">
        <v>214</v>
      </c>
      <c r="AI2" s="5" t="s">
        <v>215</v>
      </c>
      <c r="AJ2" s="16" t="s">
        <v>3</v>
      </c>
      <c r="AK2" s="5" t="s">
        <v>216</v>
      </c>
      <c r="AL2" s="5" t="s">
        <v>217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389</v>
      </c>
      <c r="F3" s="9">
        <f>SUM(G3:I3)</f>
        <v>4</v>
      </c>
      <c r="G3" s="9">
        <v>1</v>
      </c>
      <c r="H3" s="9">
        <v>1</v>
      </c>
      <c r="I3" s="9">
        <v>2</v>
      </c>
      <c r="J3" s="26"/>
      <c r="K3" s="9">
        <v>154</v>
      </c>
      <c r="L3" s="9">
        <f>SUM(M3:O3)</f>
        <v>14</v>
      </c>
      <c r="M3" s="9">
        <v>2</v>
      </c>
      <c r="N3" s="9">
        <v>2</v>
      </c>
      <c r="O3" s="11">
        <v>10</v>
      </c>
      <c r="Q3" s="8">
        <f>E3/68200*B3</f>
        <v>7.414956011730206E-2</v>
      </c>
      <c r="R3" s="9">
        <f>F3/68200*B3</f>
        <v>7.624633431085044E-4</v>
      </c>
      <c r="S3" s="18">
        <f>R3/Q3</f>
        <v>1.0282776349614395E-2</v>
      </c>
      <c r="T3" s="9">
        <f>K3/68200*C3</f>
        <v>0.65483870967741942</v>
      </c>
      <c r="U3" s="9">
        <f>L3/68200*C3</f>
        <v>5.9530791788856306E-2</v>
      </c>
      <c r="V3" s="19">
        <f>U3/T3</f>
        <v>9.0909090909090898E-2</v>
      </c>
      <c r="W3" s="18"/>
      <c r="Z3" s="8">
        <f>Q3*4*PI()/3*($AT27*10^(-6)/2)^3*10^9</f>
        <v>3.6541420700972667E-11</v>
      </c>
      <c r="AA3" s="9">
        <f>R3*4*PI()/3*($AT27*10^(-6)/2)^3*10^9</f>
        <v>3.757472565652716E-13</v>
      </c>
      <c r="AB3" s="18">
        <f>AA3/Z3</f>
        <v>1.0282776349614395E-2</v>
      </c>
      <c r="AC3" s="9">
        <f>T3*4*PI()/3*($AT46*10^(-6)/2)^3*10^9</f>
        <v>3.2270908611932759E-10</v>
      </c>
      <c r="AD3" s="9">
        <f>U3*4*PI()/3*($AT46*10^(-6)/2)^3*10^9</f>
        <v>2.9337189647211591E-11</v>
      </c>
      <c r="AE3" s="19">
        <f>AD3/AC3</f>
        <v>9.0909090909090884E-2</v>
      </c>
      <c r="AG3" s="33" t="s">
        <v>5</v>
      </c>
      <c r="AH3" s="9">
        <f>SUM(Z3:Z9)</f>
        <v>2.6652342446191688E-7</v>
      </c>
      <c r="AI3" s="9">
        <f>SUM(AA3:AA9)</f>
        <v>2.6528623374808355E-9</v>
      </c>
      <c r="AJ3" s="18">
        <f>AI3/AH3</f>
        <v>9.9535804135666081E-3</v>
      </c>
      <c r="AK3" s="9">
        <f>SUM(AC3:AC9)</f>
        <v>1.6238087506059968E-6</v>
      </c>
      <c r="AL3" s="9">
        <f>SUM(AD3:AD9)</f>
        <v>1.1929544228194148E-7</v>
      </c>
      <c r="AM3" s="35">
        <f>AL3/AK3</f>
        <v>7.3466436387549364E-2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384</v>
      </c>
      <c r="F4" s="9">
        <f t="shared" ref="F4:F18" si="0">SUM(G4:I4)</f>
        <v>6</v>
      </c>
      <c r="G4" s="9">
        <v>3</v>
      </c>
      <c r="H4" s="9">
        <v>2</v>
      </c>
      <c r="I4" s="9">
        <v>1</v>
      </c>
      <c r="J4" s="26"/>
      <c r="K4" s="9">
        <v>164</v>
      </c>
      <c r="L4" s="9">
        <f t="shared" ref="L4:L18" si="1">SUM(M4:O4)</f>
        <v>9</v>
      </c>
      <c r="M4" s="9">
        <v>1</v>
      </c>
      <c r="N4" s="9">
        <v>2</v>
      </c>
      <c r="O4" s="11">
        <v>6</v>
      </c>
      <c r="Q4" s="8">
        <f t="shared" ref="Q4:Q18" si="2">E4/68200*B4</f>
        <v>0.29278592375366569</v>
      </c>
      <c r="R4" s="9">
        <f t="shared" ref="R4:R18" si="3">F4/68200*B4</f>
        <v>4.5747800586510264E-3</v>
      </c>
      <c r="S4" s="18">
        <f t="shared" ref="S4:S18" si="4">R4/Q4</f>
        <v>1.5625E-2</v>
      </c>
      <c r="T4" s="9">
        <f t="shared" ref="T4:T18" si="5">K4/68200*C4</f>
        <v>2.3325513196480938</v>
      </c>
      <c r="U4" s="9">
        <f t="shared" ref="U4:U18" si="6">L4/68200*C4</f>
        <v>0.12800586510263928</v>
      </c>
      <c r="V4" s="19">
        <f t="shared" ref="V4:V18" si="7">U4/T4</f>
        <v>5.4878048780487798E-2</v>
      </c>
      <c r="W4" s="18"/>
      <c r="Z4" s="8">
        <f t="shared" ref="Z4:Z18" si="8">Q4*4*PI()/3*($AT28*10^(-6)/2)^3*10^9</f>
        <v>1.1367177712787368E-9</v>
      </c>
      <c r="AA4" s="9">
        <f t="shared" ref="AA4:AA18" si="9">R4*4*PI()/3*($AT28*10^(-6)/2)^3*10^9</f>
        <v>1.7761215176230263E-11</v>
      </c>
      <c r="AB4" s="18">
        <f t="shared" ref="AB4:AB18" si="10">AA4/Z4</f>
        <v>1.5625E-2</v>
      </c>
      <c r="AC4" s="9">
        <f t="shared" ref="AC4:AC18" si="11">T4*4*PI()/3*($AT47*10^(-6)/2)^3*10^9</f>
        <v>9.0559426610086863E-9</v>
      </c>
      <c r="AD4" s="9">
        <f t="shared" ref="AD4:AD18" si="12">U4*4*PI()/3*($AT47*10^(-6)/2)^3*10^9</f>
        <v>4.9697246310413513E-10</v>
      </c>
      <c r="AE4" s="19">
        <f t="shared" ref="AE4:AE18" si="13">AD4/AC4</f>
        <v>5.4878048780487798E-2</v>
      </c>
      <c r="AG4" s="33" t="s">
        <v>6</v>
      </c>
      <c r="AH4" s="9">
        <f>SUM(Z10:Z11)</f>
        <v>1.2201447308016422E-7</v>
      </c>
      <c r="AI4" s="9">
        <f>SUM(AA10:AA11)</f>
        <v>2.7014274482693184E-9</v>
      </c>
      <c r="AJ4" s="18">
        <f t="shared" ref="AJ4:AJ6" si="14">AI4/AH4</f>
        <v>2.2140221402214021E-2</v>
      </c>
      <c r="AK4" s="9">
        <f>SUM(AC10:AC11)</f>
        <v>1.0669259777612563E-6</v>
      </c>
      <c r="AL4" s="9">
        <f>SUM(AD10:AD11)</f>
        <v>1.9319606497000815E-7</v>
      </c>
      <c r="AM4" s="35">
        <f t="shared" ref="AM4:AM6" si="15">AL4/AK4</f>
        <v>0.18107729026843436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454</v>
      </c>
      <c r="F5" s="9">
        <f t="shared" si="0"/>
        <v>3</v>
      </c>
      <c r="G5" s="9">
        <v>1</v>
      </c>
      <c r="H5" s="9">
        <v>2</v>
      </c>
      <c r="I5" s="9"/>
      <c r="J5" s="26"/>
      <c r="K5" s="9">
        <v>156</v>
      </c>
      <c r="L5" s="9">
        <f t="shared" si="1"/>
        <v>10</v>
      </c>
      <c r="M5" s="9">
        <v>2</v>
      </c>
      <c r="N5" s="9">
        <v>1</v>
      </c>
      <c r="O5" s="11">
        <v>7</v>
      </c>
      <c r="Q5" s="8">
        <f t="shared" si="2"/>
        <v>0.51923753665689143</v>
      </c>
      <c r="R5" s="9">
        <f t="shared" si="3"/>
        <v>3.43108504398827E-3</v>
      </c>
      <c r="S5" s="18">
        <f t="shared" si="4"/>
        <v>6.6079295154185032E-3</v>
      </c>
      <c r="T5" s="9">
        <f t="shared" si="5"/>
        <v>3.659824046920821</v>
      </c>
      <c r="U5" s="9">
        <f t="shared" si="6"/>
        <v>0.23460410557184752</v>
      </c>
      <c r="V5" s="19">
        <f t="shared" si="7"/>
        <v>6.4102564102564111E-2</v>
      </c>
      <c r="W5" s="18"/>
      <c r="Z5" s="8">
        <f t="shared" si="8"/>
        <v>1.6127183380017075E-8</v>
      </c>
      <c r="AA5" s="9">
        <f t="shared" si="9"/>
        <v>1.0656729105738158E-10</v>
      </c>
      <c r="AB5" s="18">
        <f t="shared" si="10"/>
        <v>6.6079295154185041E-3</v>
      </c>
      <c r="AC5" s="9">
        <f t="shared" si="11"/>
        <v>1.1367177712787368E-7</v>
      </c>
      <c r="AD5" s="9">
        <f t="shared" si="12"/>
        <v>7.2866523799919024E-9</v>
      </c>
      <c r="AE5" s="19">
        <f t="shared" si="13"/>
        <v>6.4102564102564097E-2</v>
      </c>
      <c r="AG5" s="33" t="s">
        <v>7</v>
      </c>
      <c r="AH5" s="9">
        <f>SUM(Z12:Z18)</f>
        <v>0</v>
      </c>
      <c r="AI5" s="9">
        <f>SUM(AA12:AA18)</f>
        <v>0</v>
      </c>
      <c r="AJ5" s="18" t="e">
        <f t="shared" si="14"/>
        <v>#DIV/0!</v>
      </c>
      <c r="AK5" s="9">
        <f>SUM(AC12:AC18)</f>
        <v>0</v>
      </c>
      <c r="AL5" s="9">
        <f>SUM(AD12:AD18)</f>
        <v>0</v>
      </c>
      <c r="AM5" s="35" t="e">
        <f t="shared" si="15"/>
        <v>#DIV/0!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456</v>
      </c>
      <c r="F6" s="9">
        <f t="shared" si="0"/>
        <v>1</v>
      </c>
      <c r="G6" s="9">
        <v>1</v>
      </c>
      <c r="H6" s="9"/>
      <c r="I6" s="9"/>
      <c r="J6" s="26"/>
      <c r="K6" s="9">
        <v>136</v>
      </c>
      <c r="L6" s="9">
        <f t="shared" si="1"/>
        <v>13</v>
      </c>
      <c r="M6" s="9"/>
      <c r="N6" s="9">
        <v>2</v>
      </c>
      <c r="O6" s="11">
        <v>11</v>
      </c>
      <c r="Q6" s="8">
        <f t="shared" si="2"/>
        <v>0.26744868035190617</v>
      </c>
      <c r="R6" s="9">
        <f t="shared" si="3"/>
        <v>5.8651026392961877E-4</v>
      </c>
      <c r="S6" s="18">
        <f t="shared" si="4"/>
        <v>2.1929824561403508E-3</v>
      </c>
      <c r="T6" s="9">
        <f t="shared" si="5"/>
        <v>1.7348973607038123</v>
      </c>
      <c r="U6" s="9">
        <f t="shared" si="6"/>
        <v>0.1658357771260997</v>
      </c>
      <c r="V6" s="19">
        <f t="shared" si="7"/>
        <v>9.5588235294117641E-2</v>
      </c>
      <c r="W6" s="18"/>
      <c r="Z6" s="8">
        <f t="shared" si="8"/>
        <v>3.8457332005512813E-8</v>
      </c>
      <c r="AA6" s="9">
        <f t="shared" si="9"/>
        <v>8.4336254398054419E-11</v>
      </c>
      <c r="AB6" s="18">
        <f t="shared" si="10"/>
        <v>2.1929824561403512E-3</v>
      </c>
      <c r="AC6" s="9">
        <f t="shared" si="11"/>
        <v>2.4946664050944501E-7</v>
      </c>
      <c r="AD6" s="9">
        <f t="shared" si="12"/>
        <v>2.3846075931049892E-8</v>
      </c>
      <c r="AE6" s="19">
        <f t="shared" si="13"/>
        <v>9.5588235294117654E-2</v>
      </c>
      <c r="AG6" s="34" t="s">
        <v>8</v>
      </c>
      <c r="AH6" s="13">
        <f>SUM(Z3:Z18)</f>
        <v>3.8853789754208108E-7</v>
      </c>
      <c r="AI6" s="13">
        <f>SUM(AA3:AA18)</f>
        <v>5.3542897857501539E-9</v>
      </c>
      <c r="AJ6" s="20">
        <f t="shared" si="14"/>
        <v>1.3780611414283599E-2</v>
      </c>
      <c r="AK6" s="13">
        <f>SUM(AC3:AC18)</f>
        <v>2.6907347283672528E-6</v>
      </c>
      <c r="AL6" s="13">
        <f>SUM(AD3:AD18)</f>
        <v>3.1249150725194961E-7</v>
      </c>
      <c r="AM6" s="36">
        <f t="shared" si="15"/>
        <v>0.11613612592779465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492</v>
      </c>
      <c r="F7" s="9">
        <f t="shared" si="0"/>
        <v>4</v>
      </c>
      <c r="G7" s="9">
        <v>2</v>
      </c>
      <c r="H7" s="9">
        <v>1</v>
      </c>
      <c r="I7" s="9">
        <v>1</v>
      </c>
      <c r="J7" s="26"/>
      <c r="K7" s="9">
        <v>179</v>
      </c>
      <c r="L7" s="9">
        <f t="shared" si="1"/>
        <v>14</v>
      </c>
      <c r="M7" s="9">
        <v>2</v>
      </c>
      <c r="N7" s="9">
        <v>3</v>
      </c>
      <c r="O7" s="11">
        <v>9</v>
      </c>
      <c r="Q7" s="8">
        <f t="shared" si="2"/>
        <v>0.17313782991202348</v>
      </c>
      <c r="R7" s="9">
        <f t="shared" si="3"/>
        <v>1.407624633431085E-3</v>
      </c>
      <c r="S7" s="18">
        <f t="shared" si="4"/>
        <v>8.1300813008130073E-3</v>
      </c>
      <c r="T7" s="9">
        <f t="shared" si="5"/>
        <v>1.1023460410557184</v>
      </c>
      <c r="U7" s="9">
        <f t="shared" si="6"/>
        <v>8.6217008797653955E-2</v>
      </c>
      <c r="V7" s="19">
        <f t="shared" si="7"/>
        <v>7.8212290502793297E-2</v>
      </c>
      <c r="W7" s="18"/>
      <c r="Z7" s="8">
        <f t="shared" si="8"/>
        <v>6.8314794946550749E-8</v>
      </c>
      <c r="AA7" s="9">
        <f t="shared" si="9"/>
        <v>5.5540483696382707E-10</v>
      </c>
      <c r="AB7" s="18">
        <f t="shared" si="10"/>
        <v>8.1300813008130055E-3</v>
      </c>
      <c r="AC7" s="9">
        <f t="shared" si="11"/>
        <v>4.3495141294729714E-7</v>
      </c>
      <c r="AD7" s="9">
        <f t="shared" si="12"/>
        <v>3.4018546264034413E-8</v>
      </c>
      <c r="AE7" s="19">
        <f t="shared" si="13"/>
        <v>7.8212290502793297E-2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504</v>
      </c>
      <c r="F8" s="9">
        <f t="shared" si="0"/>
        <v>4</v>
      </c>
      <c r="G8" s="9">
        <v>1</v>
      </c>
      <c r="H8" s="9">
        <v>2</v>
      </c>
      <c r="I8" s="9">
        <v>1</v>
      </c>
      <c r="J8" s="26"/>
      <c r="K8" s="9">
        <v>144</v>
      </c>
      <c r="L8" s="9">
        <f t="shared" si="1"/>
        <v>11</v>
      </c>
      <c r="M8" s="9">
        <v>1</v>
      </c>
      <c r="N8" s="9">
        <v>1</v>
      </c>
      <c r="O8" s="11">
        <v>9</v>
      </c>
      <c r="Q8" s="8">
        <f t="shared" si="2"/>
        <v>8.8680351906158361E-2</v>
      </c>
      <c r="R8" s="9">
        <f t="shared" si="3"/>
        <v>7.0381231671554252E-4</v>
      </c>
      <c r="S8" s="18">
        <f t="shared" si="4"/>
        <v>7.9365079365079361E-3</v>
      </c>
      <c r="T8" s="9">
        <f t="shared" si="5"/>
        <v>0.50674486803519059</v>
      </c>
      <c r="U8" s="9">
        <f t="shared" si="6"/>
        <v>3.870967741935484E-2</v>
      </c>
      <c r="V8" s="19">
        <f t="shared" si="7"/>
        <v>7.6388888888888895E-2</v>
      </c>
      <c r="W8" s="18"/>
      <c r="Z8" s="8">
        <f t="shared" si="8"/>
        <v>7.4367574190197329E-8</v>
      </c>
      <c r="AA8" s="9">
        <f t="shared" si="9"/>
        <v>5.9021884277934387E-10</v>
      </c>
      <c r="AB8" s="18">
        <f t="shared" si="10"/>
        <v>7.9365079365079361E-3</v>
      </c>
      <c r="AC8" s="9">
        <f t="shared" si="11"/>
        <v>4.249575668011276E-7</v>
      </c>
      <c r="AD8" s="9">
        <f t="shared" si="12"/>
        <v>3.2462036352863915E-8</v>
      </c>
      <c r="AE8" s="19">
        <f t="shared" si="13"/>
        <v>7.6388888888888895E-2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472</v>
      </c>
      <c r="F9" s="9">
        <f t="shared" si="0"/>
        <v>9</v>
      </c>
      <c r="G9" s="9"/>
      <c r="H9" s="9">
        <v>4</v>
      </c>
      <c r="I9" s="9">
        <v>5</v>
      </c>
      <c r="J9" s="26"/>
      <c r="K9" s="9">
        <v>148</v>
      </c>
      <c r="L9" s="9">
        <f t="shared" si="1"/>
        <v>8</v>
      </c>
      <c r="M9" s="9"/>
      <c r="N9" s="9">
        <v>3</v>
      </c>
      <c r="O9" s="11">
        <v>5</v>
      </c>
      <c r="Q9" s="8">
        <f t="shared" si="2"/>
        <v>4.152492668621701E-2</v>
      </c>
      <c r="R9" s="9">
        <f t="shared" si="3"/>
        <v>7.9178885630498534E-4</v>
      </c>
      <c r="S9" s="18">
        <f t="shared" si="4"/>
        <v>1.9067796610169489E-2</v>
      </c>
      <c r="T9" s="9">
        <f t="shared" si="5"/>
        <v>0.23870967741935484</v>
      </c>
      <c r="U9" s="9">
        <f t="shared" si="6"/>
        <v>1.2903225806451613E-2</v>
      </c>
      <c r="V9" s="19">
        <f t="shared" si="7"/>
        <v>5.4054054054054057E-2</v>
      </c>
      <c r="W9" s="18"/>
      <c r="Z9" s="8">
        <f t="shared" si="8"/>
        <v>6.8083280747659172E-8</v>
      </c>
      <c r="AA9" s="9">
        <f t="shared" si="9"/>
        <v>1.298198149849433E-9</v>
      </c>
      <c r="AB9" s="18">
        <f t="shared" si="10"/>
        <v>1.9067796610169486E-2</v>
      </c>
      <c r="AC9" s="9">
        <f t="shared" si="11"/>
        <v>3.913827014731254E-7</v>
      </c>
      <c r="AD9" s="9">
        <f t="shared" si="12"/>
        <v>2.1155821701250021E-8</v>
      </c>
      <c r="AE9" s="19">
        <f t="shared" si="13"/>
        <v>5.405405405405405E-2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271</v>
      </c>
      <c r="F10" s="9">
        <f t="shared" si="0"/>
        <v>6</v>
      </c>
      <c r="G10" s="9">
        <v>1</v>
      </c>
      <c r="H10" s="9"/>
      <c r="I10" s="9">
        <v>5</v>
      </c>
      <c r="J10" s="26"/>
      <c r="K10" s="9">
        <v>101</v>
      </c>
      <c r="L10" s="9">
        <f t="shared" si="1"/>
        <v>13</v>
      </c>
      <c r="M10" s="9">
        <v>3</v>
      </c>
      <c r="N10" s="9">
        <v>2</v>
      </c>
      <c r="O10" s="11">
        <v>8</v>
      </c>
      <c r="Q10" s="8">
        <f t="shared" si="2"/>
        <v>2.7815249266862171E-2</v>
      </c>
      <c r="R10" s="9">
        <f t="shared" si="3"/>
        <v>6.1583577712609971E-4</v>
      </c>
      <c r="S10" s="18">
        <f t="shared" si="4"/>
        <v>2.2140221402214021E-2</v>
      </c>
      <c r="T10" s="9">
        <f t="shared" si="5"/>
        <v>0.20733137829912024</v>
      </c>
      <c r="U10" s="9">
        <f t="shared" si="6"/>
        <v>2.6686217008797655E-2</v>
      </c>
      <c r="V10" s="19">
        <f t="shared" si="7"/>
        <v>0.12871287128712872</v>
      </c>
      <c r="W10" s="18"/>
      <c r="Z10" s="8">
        <f t="shared" si="8"/>
        <v>1.2201447308016422E-7</v>
      </c>
      <c r="AA10" s="9">
        <f t="shared" si="9"/>
        <v>2.7014274482693184E-9</v>
      </c>
      <c r="AB10" s="18">
        <f t="shared" si="10"/>
        <v>2.2140221402214021E-2</v>
      </c>
      <c r="AC10" s="9">
        <f t="shared" si="11"/>
        <v>9.4072995872764131E-7</v>
      </c>
      <c r="AD10" s="9">
        <f t="shared" si="12"/>
        <v>1.2108405409365679E-7</v>
      </c>
      <c r="AE10" s="19">
        <f t="shared" si="13"/>
        <v>0.12871287128712869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/>
      <c r="F11" s="9">
        <f t="shared" si="0"/>
        <v>0</v>
      </c>
      <c r="G11" s="9"/>
      <c r="H11" s="9"/>
      <c r="I11" s="9"/>
      <c r="J11" s="26"/>
      <c r="K11" s="9">
        <v>7</v>
      </c>
      <c r="L11" s="9">
        <f t="shared" si="1"/>
        <v>4</v>
      </c>
      <c r="M11" s="9">
        <v>1</v>
      </c>
      <c r="N11" s="9"/>
      <c r="O11" s="11">
        <v>3</v>
      </c>
      <c r="Q11" s="8">
        <f t="shared" si="2"/>
        <v>0</v>
      </c>
      <c r="R11" s="9">
        <f t="shared" si="3"/>
        <v>0</v>
      </c>
      <c r="S11" s="18" t="e">
        <f t="shared" si="4"/>
        <v>#DIV/0!</v>
      </c>
      <c r="T11" s="9">
        <f t="shared" si="5"/>
        <v>8.7243401759530791E-3</v>
      </c>
      <c r="U11" s="9">
        <f t="shared" si="6"/>
        <v>4.98533724340176E-3</v>
      </c>
      <c r="V11" s="19">
        <f t="shared" si="7"/>
        <v>0.57142857142857151</v>
      </c>
      <c r="W11" s="18"/>
      <c r="Z11" s="8">
        <f t="shared" si="8"/>
        <v>0</v>
      </c>
      <c r="AA11" s="9">
        <f t="shared" si="9"/>
        <v>0</v>
      </c>
      <c r="AB11" s="18" t="e">
        <f t="shared" si="10"/>
        <v>#DIV/0!</v>
      </c>
      <c r="AC11" s="9">
        <f t="shared" si="11"/>
        <v>1.2619601903361489E-7</v>
      </c>
      <c r="AD11" s="9">
        <f t="shared" si="12"/>
        <v>7.2112010876351365E-8</v>
      </c>
      <c r="AE11" s="19">
        <f t="shared" si="13"/>
        <v>0.5714285714285714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/>
      <c r="F12" s="9">
        <f t="shared" si="0"/>
        <v>0</v>
      </c>
      <c r="G12" s="9"/>
      <c r="H12" s="9"/>
      <c r="I12" s="9"/>
      <c r="J12" s="26"/>
      <c r="K12" s="9"/>
      <c r="L12" s="9">
        <f t="shared" si="1"/>
        <v>1</v>
      </c>
      <c r="M12" s="9"/>
      <c r="N12" s="9"/>
      <c r="O12" s="11">
        <v>1</v>
      </c>
      <c r="Q12" s="8">
        <f t="shared" si="2"/>
        <v>0</v>
      </c>
      <c r="R12" s="9">
        <f t="shared" si="3"/>
        <v>0</v>
      </c>
      <c r="S12" s="18" t="e">
        <f t="shared" si="4"/>
        <v>#DIV/0!</v>
      </c>
      <c r="T12" s="9">
        <f t="shared" si="5"/>
        <v>0</v>
      </c>
      <c r="U12" s="9">
        <f t="shared" si="6"/>
        <v>7.0381231671554252E-4</v>
      </c>
      <c r="V12" s="19" t="e">
        <f t="shared" si="7"/>
        <v>#DIV/0!</v>
      </c>
      <c r="W12" s="18"/>
      <c r="Z12" s="8">
        <f t="shared" si="8"/>
        <v>0</v>
      </c>
      <c r="AA12" s="9">
        <f t="shared" si="9"/>
        <v>0</v>
      </c>
      <c r="AB12" s="18" t="e">
        <f t="shared" si="10"/>
        <v>#DIV/0!</v>
      </c>
      <c r="AC12" s="9">
        <f t="shared" si="11"/>
        <v>0</v>
      </c>
      <c r="AD12" s="9">
        <f t="shared" si="12"/>
        <v>0</v>
      </c>
      <c r="AE12" s="19" t="e">
        <f t="shared" si="13"/>
        <v>#DIV/0!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/>
      <c r="L13" s="9">
        <f t="shared" si="1"/>
        <v>0</v>
      </c>
      <c r="M13" s="9"/>
      <c r="N13" s="9"/>
      <c r="O13" s="11"/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0</v>
      </c>
      <c r="U13" s="9">
        <f t="shared" si="6"/>
        <v>0</v>
      </c>
      <c r="V13" s="19" t="e">
        <f t="shared" si="7"/>
        <v>#DIV/0!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0</v>
      </c>
      <c r="AD13" s="9">
        <f t="shared" si="12"/>
        <v>0</v>
      </c>
      <c r="AE13" s="19" t="e">
        <f t="shared" si="13"/>
        <v>#DIV/0!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/>
      <c r="L14" s="9">
        <f t="shared" si="1"/>
        <v>0</v>
      </c>
      <c r="M14" s="9"/>
      <c r="N14" s="9"/>
      <c r="O14" s="11"/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0</v>
      </c>
      <c r="U14" s="9">
        <f t="shared" si="6"/>
        <v>0</v>
      </c>
      <c r="V14" s="19" t="e">
        <f t="shared" si="7"/>
        <v>#DIV/0!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0</v>
      </c>
      <c r="AD14" s="9">
        <f t="shared" si="12"/>
        <v>0</v>
      </c>
      <c r="AE14" s="19" t="e">
        <f t="shared" si="13"/>
        <v>#DIV/0!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/>
      <c r="L15" s="9">
        <f t="shared" si="1"/>
        <v>0</v>
      </c>
      <c r="M15" s="9"/>
      <c r="N15" s="9"/>
      <c r="O15" s="11"/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0</v>
      </c>
      <c r="U15" s="9">
        <f t="shared" si="6"/>
        <v>0</v>
      </c>
      <c r="V15" s="19" t="e">
        <f t="shared" si="7"/>
        <v>#DIV/0!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0</v>
      </c>
      <c r="AD15" s="9">
        <f t="shared" si="12"/>
        <v>0</v>
      </c>
      <c r="AE15" s="19" t="e">
        <f t="shared" si="13"/>
        <v>#DIV/0!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/>
      <c r="L16" s="9">
        <f t="shared" si="1"/>
        <v>0</v>
      </c>
      <c r="M16" s="9"/>
      <c r="N16" s="9"/>
      <c r="O16" s="11"/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0</v>
      </c>
      <c r="U16" s="9">
        <f t="shared" si="6"/>
        <v>0</v>
      </c>
      <c r="V16" s="19" t="e">
        <f t="shared" si="7"/>
        <v>#DIV/0!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</v>
      </c>
      <c r="AD16" s="9">
        <f t="shared" si="12"/>
        <v>0</v>
      </c>
      <c r="AE16" s="19" t="e">
        <f t="shared" si="13"/>
        <v>#DIV/0!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/>
      <c r="L17" s="9">
        <f t="shared" si="1"/>
        <v>0</v>
      </c>
      <c r="M17" s="9"/>
      <c r="N17" s="9"/>
      <c r="O17" s="11"/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0</v>
      </c>
      <c r="U17" s="9">
        <f t="shared" si="6"/>
        <v>0</v>
      </c>
      <c r="V17" s="19" t="e">
        <f t="shared" si="7"/>
        <v>#DIV/0!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0</v>
      </c>
      <c r="AD17" s="9">
        <f t="shared" si="12"/>
        <v>0</v>
      </c>
      <c r="AE17" s="19" t="e">
        <f t="shared" si="13"/>
        <v>#DIV/0!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/>
      <c r="L18" s="13">
        <f t="shared" si="1"/>
        <v>0</v>
      </c>
      <c r="M18" s="13"/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0</v>
      </c>
      <c r="U18" s="13">
        <f t="shared" si="6"/>
        <v>0</v>
      </c>
      <c r="V18" s="21" t="e">
        <f t="shared" si="7"/>
        <v>#DIV/0!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0</v>
      </c>
      <c r="AD18" s="13">
        <f t="shared" si="12"/>
        <v>0</v>
      </c>
      <c r="AE18" s="21" t="e">
        <f t="shared" si="13"/>
        <v>#DIV/0!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58"/>
      <c r="B20" s="56"/>
      <c r="C20" s="56"/>
      <c r="D20" s="56"/>
      <c r="E20" s="56"/>
      <c r="F20" s="56"/>
      <c r="G20" s="58"/>
      <c r="H20" s="58"/>
      <c r="I20" s="58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7"/>
    </row>
    <row r="22" spans="1:55" s="40" customFormat="1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7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A23" s="58"/>
      <c r="B23" s="56"/>
      <c r="C23" s="56"/>
      <c r="D23" s="56"/>
      <c r="E23" s="56"/>
      <c r="F23" s="56"/>
      <c r="G23" s="58"/>
      <c r="H23" s="58"/>
      <c r="I23" s="58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225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226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45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46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47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48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227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226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45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46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47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48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AE63" s="24"/>
      <c r="AF63" s="39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66"/>
      <c r="Y64" s="66"/>
      <c r="Z64" s="66"/>
      <c r="AA64" s="66"/>
      <c r="AB64" s="66"/>
      <c r="AC64" s="66"/>
      <c r="AD64" s="66"/>
      <c r="AE64" s="66"/>
      <c r="AF64" s="67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38"/>
      <c r="AW64" s="38"/>
      <c r="AX64" s="38"/>
      <c r="AY64" s="38"/>
      <c r="AZ64" s="38"/>
      <c r="BA64" s="24"/>
      <c r="BB64" s="24"/>
      <c r="BC64" s="24"/>
    </row>
    <row r="65" spans="7:55">
      <c r="G65" s="1"/>
      <c r="H65" s="1"/>
      <c r="I65" s="1"/>
      <c r="X65" s="66"/>
      <c r="Y65" s="66"/>
      <c r="Z65" s="66"/>
      <c r="AA65" s="66"/>
      <c r="AB65" s="66"/>
      <c r="AC65" s="66"/>
      <c r="AD65" s="66"/>
      <c r="AE65" s="66"/>
      <c r="AF65" s="67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38"/>
      <c r="AW65" s="38"/>
      <c r="AX65" s="38"/>
      <c r="AY65" s="38"/>
      <c r="AZ65" s="38"/>
      <c r="BA65" s="24"/>
      <c r="BB65" s="24"/>
      <c r="BC65" s="24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2644F-F3B3-4F56-8674-62C8B9E66D62}">
  <dimension ref="A1:Z15"/>
  <sheetViews>
    <sheetView tabSelected="1" zoomScale="115" zoomScaleNormal="115" workbookViewId="0">
      <selection activeCell="H24" sqref="H24"/>
    </sheetView>
  </sheetViews>
  <sheetFormatPr defaultRowHeight="15"/>
  <cols>
    <col min="1" max="2" width="9" style="1"/>
    <col min="3" max="3" width="11.75" style="1" customWidth="1"/>
    <col min="4" max="4" width="11.5" style="1" customWidth="1"/>
    <col min="5" max="5" width="13.5" style="1" customWidth="1"/>
    <col min="6" max="6" width="12.75" style="1" customWidth="1"/>
    <col min="7" max="7" width="13.25" style="1" customWidth="1"/>
    <col min="8" max="8" width="15.125" style="1" customWidth="1"/>
    <col min="9" max="11" width="9" style="1"/>
    <col min="12" max="13" width="13" style="1" bestFit="1" customWidth="1"/>
    <col min="14" max="14" width="9" style="1"/>
    <col min="15" max="16" width="13" style="1" bestFit="1" customWidth="1"/>
    <col min="17" max="17" width="9" style="1"/>
    <col min="18" max="19" width="13" style="1" bestFit="1" customWidth="1"/>
    <col min="20" max="21" width="9" style="1"/>
    <col min="22" max="22" width="13" style="1" bestFit="1" customWidth="1"/>
    <col min="23" max="23" width="9" style="1"/>
    <col min="24" max="25" width="13" style="1" bestFit="1" customWidth="1"/>
    <col min="26" max="16384" width="9" style="1"/>
  </cols>
  <sheetData>
    <row r="1" spans="1:26" s="1" customFormat="1">
      <c r="A1" s="60" t="s">
        <v>228</v>
      </c>
    </row>
    <row r="3" spans="1:26" s="1" customFormat="1">
      <c r="B3" s="69" t="s">
        <v>49</v>
      </c>
      <c r="C3" s="70" t="s">
        <v>50</v>
      </c>
      <c r="D3" s="70" t="s">
        <v>51</v>
      </c>
      <c r="E3" s="70" t="s">
        <v>52</v>
      </c>
      <c r="F3" s="70" t="s">
        <v>53</v>
      </c>
      <c r="G3" s="70" t="s">
        <v>54</v>
      </c>
      <c r="H3" s="70" t="s">
        <v>55</v>
      </c>
      <c r="I3" s="70" t="s">
        <v>56</v>
      </c>
      <c r="J3" s="70" t="s">
        <v>57</v>
      </c>
      <c r="K3" s="70" t="s">
        <v>58</v>
      </c>
      <c r="L3" s="70" t="s">
        <v>59</v>
      </c>
      <c r="M3" s="70" t="s">
        <v>60</v>
      </c>
      <c r="N3" s="70" t="s">
        <v>61</v>
      </c>
      <c r="O3" s="70" t="s">
        <v>62</v>
      </c>
      <c r="P3" s="70" t="s">
        <v>63</v>
      </c>
      <c r="Q3" s="70" t="s">
        <v>64</v>
      </c>
      <c r="R3" s="70" t="s">
        <v>65</v>
      </c>
      <c r="S3" s="70" t="s">
        <v>66</v>
      </c>
      <c r="T3" s="70" t="s">
        <v>67</v>
      </c>
      <c r="U3" s="70" t="s">
        <v>68</v>
      </c>
      <c r="V3" s="70" t="s">
        <v>69</v>
      </c>
      <c r="W3" s="70" t="s">
        <v>70</v>
      </c>
      <c r="X3" s="70" t="s">
        <v>71</v>
      </c>
      <c r="Y3" s="70" t="s">
        <v>72</v>
      </c>
      <c r="Z3" s="70" t="s">
        <v>73</v>
      </c>
    </row>
    <row r="4" spans="1:26" s="1" customFormat="1">
      <c r="B4" s="45">
        <v>0.2</v>
      </c>
      <c r="C4" s="71">
        <f>'0.2m'!AH3</f>
        <v>2.0435482125175661E-4</v>
      </c>
      <c r="D4" s="71">
        <f>'0.2m'!AI3</f>
        <v>1.037296902289294E-4</v>
      </c>
      <c r="E4" s="45">
        <f>D4/C4</f>
        <v>0.50759600186353693</v>
      </c>
      <c r="F4" s="71">
        <f>'0.2m'!AH4</f>
        <v>8.7733577873228604E-4</v>
      </c>
      <c r="G4" s="71">
        <f>'0.2m'!AI4</f>
        <v>7.9105555398425987E-4</v>
      </c>
      <c r="H4" s="45">
        <f>G4/F4</f>
        <v>0.90165655289620406</v>
      </c>
      <c r="I4" s="71">
        <f>'0.2m'!AH5</f>
        <v>7.2643166804187531E-2</v>
      </c>
      <c r="J4" s="71">
        <f>'0.2m'!AI5</f>
        <v>7.2045055061146862E-2</v>
      </c>
      <c r="K4" s="72">
        <f>J4/I4</f>
        <v>0.99176644178174522</v>
      </c>
      <c r="L4" s="73">
        <f>'0.2m'!AH6</f>
        <v>7.3724857404171562E-2</v>
      </c>
      <c r="M4" s="73">
        <f>'0.2m'!AI6</f>
        <v>7.2939840305360049E-2</v>
      </c>
      <c r="N4" s="72">
        <f>M4/L4</f>
        <v>0.98935207029960159</v>
      </c>
      <c r="O4" s="74">
        <f>'0.2m'!AK3</f>
        <v>9.664280994864171E-3</v>
      </c>
      <c r="P4" s="74">
        <f>'0.2m'!AL3</f>
        <v>9.0992856388225438E-3</v>
      </c>
      <c r="Q4" s="45">
        <f>P4/O4</f>
        <v>0.94153777644277115</v>
      </c>
      <c r="R4" s="74">
        <f>'0.2m'!AK4</f>
        <v>3.6802513639321764E-2</v>
      </c>
      <c r="S4" s="74">
        <f>'0.2m'!AL4</f>
        <v>3.6517684887277781E-2</v>
      </c>
      <c r="T4" s="45">
        <f>S4/R4</f>
        <v>0.99226061690145917</v>
      </c>
      <c r="U4" s="74">
        <f>'0.2m'!AK5</f>
        <v>6.7356821023314293</v>
      </c>
      <c r="V4" s="74">
        <f>'0.2m'!AL5</f>
        <v>6.7405097401881164</v>
      </c>
      <c r="W4" s="45">
        <f>V4/U4</f>
        <v>1.0007167259059058</v>
      </c>
      <c r="X4" s="75">
        <f>'0.2m'!AK6</f>
        <v>6.7821488969656141</v>
      </c>
      <c r="Y4" s="75">
        <f>'0.2m'!AL6</f>
        <v>6.7861267107142176</v>
      </c>
      <c r="Z4" s="45">
        <f>Y4/X4</f>
        <v>1.0005865123000151</v>
      </c>
    </row>
    <row r="5" spans="1:26" s="1" customFormat="1">
      <c r="B5" s="45">
        <v>0.4</v>
      </c>
      <c r="C5" s="71">
        <f>'0.4m'!AH3</f>
        <v>9.4793696461562933E-6</v>
      </c>
      <c r="D5" s="71">
        <f>'0.4m'!AI3</f>
        <v>1.9600729298831356E-6</v>
      </c>
      <c r="E5" s="45">
        <f t="shared" ref="E5:E13" si="0">D5/C5</f>
        <v>0.20677249680604115</v>
      </c>
      <c r="F5" s="71">
        <f>'0.4m'!AH4</f>
        <v>1.0018227419905651E-6</v>
      </c>
      <c r="G5" s="71">
        <f>'0.4m'!AI4</f>
        <v>4.7352423221998761E-7</v>
      </c>
      <c r="H5" s="45">
        <f t="shared" ref="H5:H13" si="1">G5/F5</f>
        <v>0.47266269008739187</v>
      </c>
      <c r="I5" s="71">
        <f>'0.4m'!AH5</f>
        <v>3.3926049442155713E-8</v>
      </c>
      <c r="J5" s="71">
        <f>'0.4m'!AI5</f>
        <v>0</v>
      </c>
      <c r="K5" s="72">
        <f t="shared" ref="K5:K13" si="2">J5/I5</f>
        <v>0</v>
      </c>
      <c r="L5" s="73">
        <f>'0.4m'!AH6</f>
        <v>1.0515118437589014E-5</v>
      </c>
      <c r="M5" s="73">
        <f>'0.4m'!AI6</f>
        <v>2.4335971621031233E-6</v>
      </c>
      <c r="N5" s="72">
        <f t="shared" ref="N5:N13" si="3">M5/L5</f>
        <v>0.23143792212587924</v>
      </c>
      <c r="O5" s="74">
        <f>'0.4m'!AK3</f>
        <v>1.4382895870266351E-3</v>
      </c>
      <c r="P5" s="74">
        <f>'0.4m'!AL3</f>
        <v>1.1581265291455453E-3</v>
      </c>
      <c r="Q5" s="45">
        <f t="shared" ref="Q5:Q13" si="4">P5/O5</f>
        <v>0.80521095305969037</v>
      </c>
      <c r="R5" s="74">
        <f>'0.4m'!AK4</f>
        <v>1.4286194760896952E-2</v>
      </c>
      <c r="S5" s="74">
        <f>'0.4m'!AL4</f>
        <v>1.3735031652688863E-2</v>
      </c>
      <c r="T5" s="45">
        <f t="shared" ref="T5:T13" si="5">S5/R5</f>
        <v>0.96141988000074807</v>
      </c>
      <c r="U5" s="74">
        <f>'0.4m'!AK5</f>
        <v>4.8730622149007665</v>
      </c>
      <c r="V5" s="74">
        <f>'0.4m'!AL5</f>
        <v>4.8686067745561221</v>
      </c>
      <c r="W5" s="45">
        <f t="shared" ref="W5:W13" si="6">V5/U5</f>
        <v>0.999085700089972</v>
      </c>
      <c r="X5" s="75">
        <f>'0.4m'!AK6</f>
        <v>4.8887866992486906</v>
      </c>
      <c r="Y5" s="75">
        <f>'0.4m'!AL6</f>
        <v>4.8834999327379567</v>
      </c>
      <c r="Z5" s="45">
        <f t="shared" ref="Z5:Z13" si="7">Y5/X5</f>
        <v>0.99891859333696309</v>
      </c>
    </row>
    <row r="6" spans="1:26" s="1" customFormat="1">
      <c r="B6" s="45">
        <v>0.6</v>
      </c>
      <c r="C6" s="71">
        <f>'0.6m'!AH3</f>
        <v>1.652842202401654E-6</v>
      </c>
      <c r="D6" s="71">
        <f>'0.6m'!AI3</f>
        <v>1.7218590742970689E-7</v>
      </c>
      <c r="E6" s="45">
        <f t="shared" si="0"/>
        <v>0.10417564797142342</v>
      </c>
      <c r="F6" s="71">
        <f>'0.6m'!AH4</f>
        <v>3.084543491352568E-7</v>
      </c>
      <c r="G6" s="71">
        <f>'0.6m'!AI4</f>
        <v>8.4574897489045667E-8</v>
      </c>
      <c r="H6" s="45">
        <f t="shared" si="1"/>
        <v>0.27418934998371408</v>
      </c>
      <c r="I6" s="71">
        <f>'0.6m'!AH5</f>
        <v>0</v>
      </c>
      <c r="J6" s="71">
        <f>'0.6m'!AI5</f>
        <v>0</v>
      </c>
      <c r="K6" s="72" t="e">
        <f t="shared" si="2"/>
        <v>#DIV/0!</v>
      </c>
      <c r="L6" s="73">
        <f>'0.6m'!AH6</f>
        <v>1.9612965515369109E-6</v>
      </c>
      <c r="M6" s="73">
        <f>'0.6m'!AI6</f>
        <v>2.5676080491875259E-7</v>
      </c>
      <c r="N6" s="72">
        <f t="shared" si="3"/>
        <v>0.1309138104166602</v>
      </c>
      <c r="O6" s="74">
        <f>'0.6m'!AK3</f>
        <v>1.8064241937743136E-4</v>
      </c>
      <c r="P6" s="74">
        <f>'0.6m'!AL3</f>
        <v>1.2032208726523862E-4</v>
      </c>
      <c r="Q6" s="45">
        <f t="shared" si="4"/>
        <v>0.6660788074025934</v>
      </c>
      <c r="R6" s="74">
        <f>'0.6m'!AK4</f>
        <v>2.2006818790321521E-3</v>
      </c>
      <c r="S6" s="74">
        <f>'0.6m'!AL4</f>
        <v>2.1382967278014862E-3</v>
      </c>
      <c r="T6" s="45">
        <f t="shared" si="5"/>
        <v>0.97165189942941566</v>
      </c>
      <c r="U6" s="74">
        <f>'0.6m'!AK5</f>
        <v>1.4754930767606282</v>
      </c>
      <c r="V6" s="74">
        <f>'0.6m'!AL5</f>
        <v>1.4703482770369911</v>
      </c>
      <c r="W6" s="45">
        <f t="shared" si="6"/>
        <v>0.99651316579883098</v>
      </c>
      <c r="X6" s="75">
        <f>'0.6m'!AK6</f>
        <v>1.4778744010590377</v>
      </c>
      <c r="Y6" s="75">
        <f>'0.6m'!AL6</f>
        <v>1.4726068958520577</v>
      </c>
      <c r="Z6" s="45">
        <f t="shared" si="7"/>
        <v>0.99643575583743427</v>
      </c>
    </row>
    <row r="7" spans="1:26" s="1" customFormat="1">
      <c r="B7" s="45">
        <v>0.8</v>
      </c>
      <c r="C7" s="71">
        <f>'0.8m'!AH3</f>
        <v>8.4556786601512505E-7</v>
      </c>
      <c r="D7" s="71">
        <f>'0.8m'!AI3</f>
        <v>4.7026407718395702E-8</v>
      </c>
      <c r="E7" s="45">
        <f t="shared" si="0"/>
        <v>5.561517840077726E-2</v>
      </c>
      <c r="F7" s="71">
        <f>'0.8m'!AH4</f>
        <v>2.3070601076236024E-7</v>
      </c>
      <c r="G7" s="71">
        <f>'0.8m'!AI4</f>
        <v>2.1628688508971273E-8</v>
      </c>
      <c r="H7" s="45">
        <f t="shared" si="1"/>
        <v>9.375E-2</v>
      </c>
      <c r="I7" s="71">
        <f>'0.8m'!AH5</f>
        <v>0</v>
      </c>
      <c r="J7" s="71">
        <f>'0.8m'!AI5</f>
        <v>0</v>
      </c>
      <c r="K7" s="72" t="e">
        <f t="shared" si="2"/>
        <v>#DIV/0!</v>
      </c>
      <c r="L7" s="73">
        <f>'0.8m'!AH6</f>
        <v>1.0762738767774853E-6</v>
      </c>
      <c r="M7" s="73">
        <f>'0.8m'!AI6</f>
        <v>6.8655096227366969E-8</v>
      </c>
      <c r="N7" s="72">
        <f t="shared" si="3"/>
        <v>6.3789614993657512E-2</v>
      </c>
      <c r="O7" s="74">
        <f>'0.8m'!AK3</f>
        <v>2.4181564822161465E-5</v>
      </c>
      <c r="P7" s="74">
        <f>'0.8m'!AL3</f>
        <v>9.5833697349210748E-6</v>
      </c>
      <c r="Q7" s="45">
        <f t="shared" si="4"/>
        <v>0.39630891571327465</v>
      </c>
      <c r="R7" s="74">
        <f>'0.8m'!AK4</f>
        <v>8.9318479794807658E-5</v>
      </c>
      <c r="S7" s="74">
        <f>'0.8m'!AL4</f>
        <v>8.6371958726830797E-5</v>
      </c>
      <c r="T7" s="45">
        <f t="shared" si="5"/>
        <v>0.96701107010838139</v>
      </c>
      <c r="U7" s="74">
        <f>'0.8m'!AK5</f>
        <v>3.3358804955985731E-4</v>
      </c>
      <c r="V7" s="74">
        <f>'0.8m'!AL5</f>
        <v>2.8131042095468658E-4</v>
      </c>
      <c r="W7" s="45">
        <f t="shared" si="6"/>
        <v>0.84328686631866201</v>
      </c>
      <c r="X7" s="75">
        <f>'0.8m'!AK6</f>
        <v>4.4708809417682638E-4</v>
      </c>
      <c r="Y7" s="75">
        <f>'0.8m'!AL6</f>
        <v>3.7726574941643847E-4</v>
      </c>
      <c r="Z7" s="45">
        <f t="shared" si="7"/>
        <v>0.84382866448514127</v>
      </c>
    </row>
    <row r="8" spans="1:26" s="1" customFormat="1">
      <c r="B8" s="45">
        <v>1</v>
      </c>
      <c r="C8" s="71">
        <f>'1.0m'!AH3</f>
        <v>5.7950398227609956E-7</v>
      </c>
      <c r="D8" s="71">
        <f>'1.0m'!AI3</f>
        <v>1.7546061132523685E-8</v>
      </c>
      <c r="E8" s="45">
        <f t="shared" si="0"/>
        <v>3.0277723137653985E-2</v>
      </c>
      <c r="F8" s="71">
        <f>'1.0m'!AH4</f>
        <v>1.6813981843145224E-7</v>
      </c>
      <c r="G8" s="71">
        <f>'1.0m'!AI4</f>
        <v>1.2585315750857204E-8</v>
      </c>
      <c r="H8" s="45">
        <f t="shared" si="1"/>
        <v>7.4850299401197612E-2</v>
      </c>
      <c r="I8" s="71">
        <f>'1.0m'!AH5</f>
        <v>0</v>
      </c>
      <c r="J8" s="71">
        <f>'1.0m'!AI5</f>
        <v>0</v>
      </c>
      <c r="K8" s="72" t="e">
        <f t="shared" si="2"/>
        <v>#DIV/0!</v>
      </c>
      <c r="L8" s="73">
        <f>'1.0m'!AH6</f>
        <v>7.4764380070755183E-7</v>
      </c>
      <c r="M8" s="73">
        <f>'1.0m'!AI6</f>
        <v>3.0131376883380886E-8</v>
      </c>
      <c r="N8" s="72">
        <f t="shared" si="3"/>
        <v>4.0301781215687588E-2</v>
      </c>
      <c r="O8" s="74">
        <f>'1.0m'!AK3</f>
        <v>1.0259298664097232E-5</v>
      </c>
      <c r="P8" s="74">
        <f>'1.0m'!AL3</f>
        <v>3.5810518353066414E-6</v>
      </c>
      <c r="Q8" s="45">
        <f t="shared" si="4"/>
        <v>0.34905425337100821</v>
      </c>
      <c r="R8" s="74">
        <f>'1.0m'!AK4</f>
        <v>2.7586951151373137E-5</v>
      </c>
      <c r="S8" s="74">
        <f>'1.0m'!AL4</f>
        <v>2.6446967960711534E-5</v>
      </c>
      <c r="T8" s="45">
        <f t="shared" si="5"/>
        <v>0.95867672420897942</v>
      </c>
      <c r="U8" s="74">
        <f>'1.0m'!AK5</f>
        <v>7.0972398509928775E-6</v>
      </c>
      <c r="V8" s="74">
        <f>'1.0m'!AL5</f>
        <v>7.8161123995674835E-6</v>
      </c>
      <c r="W8" s="45">
        <f t="shared" si="6"/>
        <v>1.1012890311821768</v>
      </c>
      <c r="X8" s="75">
        <f>'1.0m'!AK6</f>
        <v>4.494348966646324E-5</v>
      </c>
      <c r="Y8" s="75">
        <f>'1.0m'!AL6</f>
        <v>3.7844132195585661E-5</v>
      </c>
      <c r="Z8" s="45">
        <f t="shared" si="7"/>
        <v>0.84203813447590148</v>
      </c>
    </row>
    <row r="9" spans="1:26" s="1" customFormat="1">
      <c r="B9" s="45">
        <v>1.2</v>
      </c>
      <c r="C9" s="71">
        <f>'1.2m'!AH3</f>
        <v>4.5635728328727581E-7</v>
      </c>
      <c r="D9" s="71">
        <f>'1.2m'!AI3</f>
        <v>8.1777673566406804E-9</v>
      </c>
      <c r="E9" s="45">
        <f t="shared" si="0"/>
        <v>1.7919660003525781E-2</v>
      </c>
      <c r="F9" s="71">
        <f>'1.2m'!AH4</f>
        <v>1.3945167983526911E-7</v>
      </c>
      <c r="G9" s="71">
        <f>'1.2m'!AI4</f>
        <v>4.9966399940975918E-9</v>
      </c>
      <c r="H9" s="45">
        <f t="shared" si="1"/>
        <v>3.5830618892508152E-2</v>
      </c>
      <c r="I9" s="71">
        <f>'1.2m'!AH5</f>
        <v>0</v>
      </c>
      <c r="J9" s="71">
        <f>'1.2m'!AI5</f>
        <v>0</v>
      </c>
      <c r="K9" s="72" t="e">
        <f t="shared" si="2"/>
        <v>#DIV/0!</v>
      </c>
      <c r="L9" s="73">
        <f>'1.2m'!AH6</f>
        <v>5.958089631225449E-7</v>
      </c>
      <c r="M9" s="73">
        <f>'1.2m'!AI6</f>
        <v>1.3174407350738271E-8</v>
      </c>
      <c r="N9" s="72">
        <f t="shared" si="3"/>
        <v>2.2111797851601944E-2</v>
      </c>
      <c r="O9" s="74">
        <f>'1.2m'!AK3</f>
        <v>4.3015102738230074E-6</v>
      </c>
      <c r="P9" s="74">
        <f>'1.2m'!AL3</f>
        <v>1.0647010847522073E-6</v>
      </c>
      <c r="Q9" s="45">
        <f t="shared" si="4"/>
        <v>0.24751796856826852</v>
      </c>
      <c r="R9" s="74">
        <f>'1.2m'!AK4</f>
        <v>6.2200090386867977E-6</v>
      </c>
      <c r="S9" s="74">
        <f>'1.2m'!AL4</f>
        <v>4.161980435578036E-6</v>
      </c>
      <c r="T9" s="45">
        <f t="shared" si="5"/>
        <v>0.66912771503893764</v>
      </c>
      <c r="U9" s="74">
        <f>'1.2m'!AK5</f>
        <v>5.3945185267061951E-7</v>
      </c>
      <c r="V9" s="74">
        <f>'1.2m'!AL5</f>
        <v>4.3156148213649566E-7</v>
      </c>
      <c r="W9" s="45">
        <f t="shared" si="6"/>
        <v>0.8</v>
      </c>
      <c r="X9" s="75">
        <f>'1.2m'!AK6</f>
        <v>1.1060971165180426E-5</v>
      </c>
      <c r="Y9" s="75">
        <f>'1.2m'!AL6</f>
        <v>5.6582430024667399E-6</v>
      </c>
      <c r="Z9" s="45">
        <f t="shared" si="7"/>
        <v>0.51155028956939186</v>
      </c>
    </row>
    <row r="10" spans="1:26" s="1" customFormat="1">
      <c r="B10" s="45">
        <v>1.4</v>
      </c>
      <c r="C10" s="71">
        <f>'1.4m'!AH3</f>
        <v>3.7882008716924957E-7</v>
      </c>
      <c r="D10" s="71">
        <f>'1.4m'!AI3</f>
        <v>4.1292381618232944E-9</v>
      </c>
      <c r="E10" s="45">
        <f t="shared" si="0"/>
        <v>1.0900261896562074E-2</v>
      </c>
      <c r="F10" s="71">
        <f>'1.4m'!AH4</f>
        <v>1.4200210474149236E-7</v>
      </c>
      <c r="G10" s="71">
        <f>'1.4m'!AI4</f>
        <v>3.1656520165300841E-9</v>
      </c>
      <c r="H10" s="45">
        <f t="shared" si="1"/>
        <v>2.2292993630573247E-2</v>
      </c>
      <c r="I10" s="71">
        <f>'1.4m'!AH5</f>
        <v>0</v>
      </c>
      <c r="J10" s="71">
        <f>'1.4m'!AI5</f>
        <v>0</v>
      </c>
      <c r="K10" s="72" t="e">
        <f t="shared" si="2"/>
        <v>#DIV/0!</v>
      </c>
      <c r="L10" s="73">
        <f>'1.4m'!AH6</f>
        <v>5.2082219191074198E-7</v>
      </c>
      <c r="M10" s="73">
        <f>'1.4m'!AI6</f>
        <v>7.2948901783533781E-9</v>
      </c>
      <c r="N10" s="72">
        <f t="shared" si="3"/>
        <v>1.4006488762682312E-2</v>
      </c>
      <c r="O10" s="74">
        <f>'1.4m'!AK3</f>
        <v>3.5390984119541059E-6</v>
      </c>
      <c r="P10" s="74">
        <f>'1.4m'!AL3</f>
        <v>7.0772213692508942E-7</v>
      </c>
      <c r="Q10" s="45">
        <f t="shared" si="4"/>
        <v>0.19997243776397902</v>
      </c>
      <c r="R10" s="74">
        <f>'1.4m'!AK4</f>
        <v>3.2193826842358283E-6</v>
      </c>
      <c r="S10" s="74">
        <f>'1.4m'!AL4</f>
        <v>2.0888910232175902E-6</v>
      </c>
      <c r="T10" s="45">
        <f t="shared" si="5"/>
        <v>0.64884831289120937</v>
      </c>
      <c r="U10" s="74">
        <f>'1.4m'!AK5</f>
        <v>2.2521760697837097E-6</v>
      </c>
      <c r="V10" s="74">
        <f>'1.4m'!AL5</f>
        <v>3.6034817116539358E-6</v>
      </c>
      <c r="W10" s="45">
        <f t="shared" si="6"/>
        <v>1.6</v>
      </c>
      <c r="X10" s="75">
        <f>'1.4m'!AK6</f>
        <v>9.0106571659736435E-6</v>
      </c>
      <c r="Y10" s="75">
        <f>'1.4m'!AL6</f>
        <v>6.4000948717966155E-6</v>
      </c>
      <c r="Z10" s="45">
        <f t="shared" si="7"/>
        <v>0.71028058818671691</v>
      </c>
    </row>
    <row r="11" spans="1:26" s="1" customFormat="1">
      <c r="B11" s="45">
        <v>1.6</v>
      </c>
      <c r="C11" s="76">
        <f>'1.6m'!AH3</f>
        <v>3.4455834919121721E-7</v>
      </c>
      <c r="D11" s="76">
        <f>'1.6m'!AI3</f>
        <v>3.2085880063852571E-9</v>
      </c>
      <c r="E11" s="45">
        <f t="shared" si="0"/>
        <v>9.3121760477341067E-3</v>
      </c>
      <c r="F11" s="76">
        <f>'1.6m'!AH4</f>
        <v>1.4047422731000455E-7</v>
      </c>
      <c r="G11" s="76">
        <f>'1.6m'!AI4</f>
        <v>3.1516653563142049E-9</v>
      </c>
      <c r="H11" s="45">
        <f t="shared" si="1"/>
        <v>2.2435897435897439E-2</v>
      </c>
      <c r="I11" s="76">
        <f>'1.6m'!AH5</f>
        <v>0</v>
      </c>
      <c r="J11" s="76">
        <f>'1.6m'!AI5</f>
        <v>0</v>
      </c>
      <c r="K11" s="72" t="e">
        <f t="shared" si="2"/>
        <v>#DIV/0!</v>
      </c>
      <c r="L11" s="77">
        <f>'1.6m'!AH6</f>
        <v>4.8503257650122182E-7</v>
      </c>
      <c r="M11" s="77">
        <f>'1.6m'!AI6</f>
        <v>6.3602533626994616E-9</v>
      </c>
      <c r="N11" s="72">
        <f t="shared" si="3"/>
        <v>1.3113043681682358E-2</v>
      </c>
      <c r="O11" s="78">
        <f>'1.6m'!AK3</f>
        <v>2.4147179735071066E-6</v>
      </c>
      <c r="P11" s="78">
        <f>'1.6m'!AL3</f>
        <v>2.8215841535007067E-7</v>
      </c>
      <c r="Q11" s="45">
        <f t="shared" si="4"/>
        <v>0.11684942856505402</v>
      </c>
      <c r="R11" s="78">
        <f>'1.6m'!AK4</f>
        <v>2.7475406613658225E-6</v>
      </c>
      <c r="S11" s="78">
        <f>'1.6m'!AL4</f>
        <v>1.0086512674672218E-6</v>
      </c>
      <c r="T11" s="45">
        <f t="shared" si="5"/>
        <v>0.36711058789783801</v>
      </c>
      <c r="U11" s="78">
        <f>'1.6m'!AK5</f>
        <v>0</v>
      </c>
      <c r="V11" s="78">
        <f>'1.6m'!AL5</f>
        <v>5.6181026981114147E-8</v>
      </c>
      <c r="W11" s="45" t="e">
        <f t="shared" si="6"/>
        <v>#DIV/0!</v>
      </c>
      <c r="X11" s="79">
        <f>'1.6m'!AK6</f>
        <v>5.1622586348729286E-6</v>
      </c>
      <c r="Y11" s="79">
        <f>'1.6m'!AL6</f>
        <v>1.3469907097984065E-6</v>
      </c>
      <c r="Z11" s="45">
        <f t="shared" si="7"/>
        <v>0.2609304967207563</v>
      </c>
    </row>
    <row r="12" spans="1:26" s="1" customFormat="1">
      <c r="B12" s="45">
        <v>1.8</v>
      </c>
      <c r="C12" s="76">
        <f>'1.8m'!AH3</f>
        <v>2.9506019662741903E-7</v>
      </c>
      <c r="D12" s="76">
        <f>'1.8m'!AI3</f>
        <v>1.773600112287556E-9</v>
      </c>
      <c r="E12" s="45">
        <f t="shared" si="0"/>
        <v>6.0109771923155452E-3</v>
      </c>
      <c r="F12" s="76">
        <f>'1.8m'!AH4</f>
        <v>1.2876804170083752E-7</v>
      </c>
      <c r="G12" s="76">
        <f>'1.8m'!AI4</f>
        <v>2.2511895402244319E-9</v>
      </c>
      <c r="H12" s="45">
        <f t="shared" si="1"/>
        <v>1.748251748251748E-2</v>
      </c>
      <c r="I12" s="76">
        <f>'1.8m'!AH5</f>
        <v>0</v>
      </c>
      <c r="J12" s="76">
        <f>'1.8m'!AI5</f>
        <v>0</v>
      </c>
      <c r="K12" s="72" t="e">
        <f t="shared" si="2"/>
        <v>#DIV/0!</v>
      </c>
      <c r="L12" s="77">
        <f>'1.8m'!AH6</f>
        <v>4.2382823832825652E-7</v>
      </c>
      <c r="M12" s="77">
        <f>'1.8m'!AI6</f>
        <v>4.0247896525119883E-9</v>
      </c>
      <c r="N12" s="72">
        <f t="shared" si="3"/>
        <v>9.4962753505696672E-3</v>
      </c>
      <c r="O12" s="78">
        <f>'1.8m'!AK3</f>
        <v>2.145407228012588E-6</v>
      </c>
      <c r="P12" s="78">
        <f>'1.8m'!AL3</f>
        <v>1.5924662750784598E-7</v>
      </c>
      <c r="Q12" s="45">
        <f t="shared" si="4"/>
        <v>7.4226760042831186E-2</v>
      </c>
      <c r="R12" s="78">
        <f>'1.8m'!AK4</f>
        <v>1.4743184245953851E-6</v>
      </c>
      <c r="S12" s="78">
        <f>'1.8m'!AL4</f>
        <v>3.2861237891075659E-7</v>
      </c>
      <c r="T12" s="45">
        <f t="shared" si="5"/>
        <v>0.22289104811326063</v>
      </c>
      <c r="U12" s="78">
        <f>'1.8m'!AK5</f>
        <v>0</v>
      </c>
      <c r="V12" s="78">
        <f>'1.8m'!AL5</f>
        <v>2.062290321016527E-8</v>
      </c>
      <c r="W12" s="45" t="e">
        <f t="shared" si="6"/>
        <v>#DIV/0!</v>
      </c>
      <c r="X12" s="79">
        <f>'1.8m'!AK6</f>
        <v>3.6197256526079729E-6</v>
      </c>
      <c r="Y12" s="79">
        <f>'1.8m'!AL6</f>
        <v>5.0848190962876791E-7</v>
      </c>
      <c r="Z12" s="45">
        <f t="shared" si="7"/>
        <v>0.14047526205816516</v>
      </c>
    </row>
    <row r="13" spans="1:26" s="1" customFormat="1">
      <c r="B13" s="45">
        <v>2</v>
      </c>
      <c r="C13" s="76">
        <f>'2.0m'!AH3</f>
        <v>2.6652342446191688E-7</v>
      </c>
      <c r="D13" s="76">
        <f>'2.0m'!AI3</f>
        <v>2.6528623374808355E-9</v>
      </c>
      <c r="E13" s="45">
        <f t="shared" si="0"/>
        <v>9.9535804135666081E-3</v>
      </c>
      <c r="F13" s="76">
        <f>'2.0m'!AH4</f>
        <v>1.2201447308016422E-7</v>
      </c>
      <c r="G13" s="76">
        <f>'2.0m'!AI4</f>
        <v>2.7014274482693184E-9</v>
      </c>
      <c r="H13" s="45">
        <f t="shared" si="1"/>
        <v>2.2140221402214021E-2</v>
      </c>
      <c r="I13" s="76">
        <f>'2.0m'!AH5</f>
        <v>0</v>
      </c>
      <c r="J13" s="76">
        <f>'2.0m'!AI5</f>
        <v>0</v>
      </c>
      <c r="K13" s="72" t="e">
        <f t="shared" si="2"/>
        <v>#DIV/0!</v>
      </c>
      <c r="L13" s="77">
        <f>'2.0m'!AH6</f>
        <v>3.8853789754208108E-7</v>
      </c>
      <c r="M13" s="77">
        <f>'2.0m'!AI6</f>
        <v>5.3542897857501539E-9</v>
      </c>
      <c r="N13" s="72">
        <f t="shared" si="3"/>
        <v>1.3780611414283599E-2</v>
      </c>
      <c r="O13" s="78">
        <f>'2.0m'!AK3</f>
        <v>1.6238087506059968E-6</v>
      </c>
      <c r="P13" s="78">
        <f>'2.0m'!AL3</f>
        <v>1.1929544228194148E-7</v>
      </c>
      <c r="Q13" s="45">
        <f t="shared" si="4"/>
        <v>7.3466436387549364E-2</v>
      </c>
      <c r="R13" s="78">
        <f>'2.0m'!AK4</f>
        <v>1.0669259777612563E-6</v>
      </c>
      <c r="S13" s="78">
        <f>'2.0m'!AL4</f>
        <v>1.9319606497000815E-7</v>
      </c>
      <c r="T13" s="45">
        <f t="shared" si="5"/>
        <v>0.18107729026843436</v>
      </c>
      <c r="U13" s="78">
        <f>'2.0m'!AK5</f>
        <v>0</v>
      </c>
      <c r="V13" s="78">
        <f>'2.0m'!AL5</f>
        <v>0</v>
      </c>
      <c r="W13" s="45" t="e">
        <f t="shared" si="6"/>
        <v>#DIV/0!</v>
      </c>
      <c r="X13" s="79">
        <f>'2.0m'!AK6</f>
        <v>2.6907347283672528E-6</v>
      </c>
      <c r="Y13" s="79">
        <f>'2.0m'!AL6</f>
        <v>3.1249150725194961E-7</v>
      </c>
      <c r="Z13" s="45">
        <f t="shared" si="7"/>
        <v>0.11613612592779465</v>
      </c>
    </row>
    <row r="15" spans="1:26" s="80" customFormat="1"/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F76B2-F2E1-4C98-98A5-1DA2DEC1F1E7}">
  <sheetPr>
    <tabColor theme="9"/>
  </sheetPr>
  <dimension ref="A1:BC103"/>
  <sheetViews>
    <sheetView topLeftCell="M1" zoomScale="85" zoomScaleNormal="85" workbookViewId="0">
      <selection activeCell="V26" sqref="V26"/>
    </sheetView>
  </sheetViews>
  <sheetFormatPr defaultRowHeight="15"/>
  <cols>
    <col min="1" max="1" width="9.125" style="1" bestFit="1" customWidth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125" style="1" customWidth="1"/>
    <col min="14" max="14" width="10.5" style="1" customWidth="1"/>
    <col min="15" max="15" width="11.25" style="1" customWidth="1"/>
    <col min="16" max="16" width="9" style="1"/>
    <col min="17" max="17" width="9.125" style="1" bestFit="1" customWidth="1"/>
    <col min="18" max="18" width="10.125" style="1" customWidth="1"/>
    <col min="19" max="19" width="9.375" style="1" bestFit="1" customWidth="1"/>
    <col min="20" max="20" width="10.5" style="1" customWidth="1"/>
    <col min="21" max="21" width="10.875" style="1" customWidth="1"/>
    <col min="22" max="22" width="9.87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8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46" width="9.125" style="1" bestFit="1" customWidth="1"/>
    <col min="47" max="16384" width="9" style="1"/>
  </cols>
  <sheetData>
    <row r="1" spans="1:55" ht="15.75" thickBot="1">
      <c r="A1" s="3" t="s">
        <v>220</v>
      </c>
      <c r="E1" s="3" t="s">
        <v>221</v>
      </c>
      <c r="Q1" s="3" t="s">
        <v>222</v>
      </c>
      <c r="Z1" s="3" t="s">
        <v>223</v>
      </c>
      <c r="AG1" s="3" t="s">
        <v>224</v>
      </c>
    </row>
    <row r="2" spans="1:55" s="2" customFormat="1" ht="51" customHeight="1">
      <c r="A2" s="4" t="s">
        <v>0</v>
      </c>
      <c r="B2" s="5" t="s">
        <v>218</v>
      </c>
      <c r="C2" s="25" t="s">
        <v>219</v>
      </c>
      <c r="E2" s="4" t="s">
        <v>27</v>
      </c>
      <c r="F2" s="5" t="s">
        <v>28</v>
      </c>
      <c r="G2" s="6" t="s">
        <v>31</v>
      </c>
      <c r="H2" s="6" t="s">
        <v>30</v>
      </c>
      <c r="I2" s="27" t="s">
        <v>29</v>
      </c>
      <c r="J2" s="30"/>
      <c r="K2" s="5" t="s">
        <v>32</v>
      </c>
      <c r="L2" s="5" t="s">
        <v>33</v>
      </c>
      <c r="M2" s="6" t="s">
        <v>36</v>
      </c>
      <c r="N2" s="6" t="s">
        <v>35</v>
      </c>
      <c r="O2" s="7" t="s">
        <v>34</v>
      </c>
      <c r="Q2" s="4" t="s">
        <v>37</v>
      </c>
      <c r="R2" s="5" t="s">
        <v>38</v>
      </c>
      <c r="S2" s="16" t="s">
        <v>1</v>
      </c>
      <c r="T2" s="5" t="s">
        <v>39</v>
      </c>
      <c r="U2" s="5" t="s">
        <v>40</v>
      </c>
      <c r="V2" s="17" t="s">
        <v>2</v>
      </c>
      <c r="W2" s="22"/>
      <c r="X2" s="48"/>
      <c r="Z2" s="4" t="s">
        <v>41</v>
      </c>
      <c r="AA2" s="5" t="s">
        <v>42</v>
      </c>
      <c r="AB2" s="16" t="s">
        <v>3</v>
      </c>
      <c r="AC2" s="5" t="s">
        <v>43</v>
      </c>
      <c r="AD2" s="5" t="s">
        <v>44</v>
      </c>
      <c r="AE2" s="17" t="s">
        <v>4</v>
      </c>
      <c r="AF2" s="1"/>
      <c r="AG2" s="32"/>
      <c r="AH2" s="5" t="s">
        <v>41</v>
      </c>
      <c r="AI2" s="5" t="s">
        <v>42</v>
      </c>
      <c r="AJ2" s="16" t="s">
        <v>3</v>
      </c>
      <c r="AK2" s="5" t="s">
        <v>43</v>
      </c>
      <c r="AL2" s="5" t="s">
        <v>44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1819</v>
      </c>
      <c r="F3" s="9">
        <f>SUM(G3:I3)</f>
        <v>190</v>
      </c>
      <c r="G3" s="9">
        <v>47</v>
      </c>
      <c r="H3" s="9">
        <v>19</v>
      </c>
      <c r="I3" s="9">
        <v>124</v>
      </c>
      <c r="J3" s="26"/>
      <c r="K3" s="9">
        <v>1043</v>
      </c>
      <c r="L3" s="9">
        <f>SUM(M3:O3)</f>
        <v>219</v>
      </c>
      <c r="M3" s="9">
        <v>126</v>
      </c>
      <c r="N3" s="9">
        <v>42</v>
      </c>
      <c r="O3" s="11">
        <v>51</v>
      </c>
      <c r="Q3" s="8">
        <f>E3/34100*B3</f>
        <v>0.69346041055718477</v>
      </c>
      <c r="R3" s="9">
        <f>F3/34100*B3</f>
        <v>7.2434017595307917E-2</v>
      </c>
      <c r="S3" s="18">
        <f>R3/Q3</f>
        <v>0.10445299615173172</v>
      </c>
      <c r="T3" s="9">
        <f>K3/34100*C3</f>
        <v>8.8700879765395886</v>
      </c>
      <c r="U3" s="9">
        <f>L3/34100*C3</f>
        <v>1.8624633431085043</v>
      </c>
      <c r="V3" s="19">
        <f>U3/T3</f>
        <v>0.20997123681687441</v>
      </c>
      <c r="W3" s="18"/>
      <c r="Z3" s="8">
        <f>Q3*4*PI()/3*($AD27*10^(-6)/2)^3*10^9</f>
        <v>3.4174212984611455E-10</v>
      </c>
      <c r="AA3" s="9">
        <f>R3*4*PI()/3*($AD27*10^(-6)/2)^3*10^9</f>
        <v>3.5695989373700802E-11</v>
      </c>
      <c r="AB3" s="18">
        <f>AA3/Z3</f>
        <v>0.10445299615173172</v>
      </c>
      <c r="AC3" s="9">
        <f>T3*4*PI()/3*($AD46*10^(-6)/2)^3*10^9</f>
        <v>4.3712412574345272E-9</v>
      </c>
      <c r="AD3" s="9">
        <f>U3*4*PI()/3*($AD46*10^(-6)/2)^3*10^9</f>
        <v>9.1783493324847688E-10</v>
      </c>
      <c r="AE3" s="19">
        <f>AD3/AC3</f>
        <v>0.20997123681687438</v>
      </c>
      <c r="AG3" s="33" t="s">
        <v>5</v>
      </c>
      <c r="AH3" s="9">
        <f>SUM(Z3:Z9)</f>
        <v>9.4793696461562933E-6</v>
      </c>
      <c r="AI3" s="9">
        <f>SUM(AA3:AA9)</f>
        <v>1.9600729298831356E-6</v>
      </c>
      <c r="AJ3" s="18">
        <f>AI3/AH3</f>
        <v>0.20677249680604115</v>
      </c>
      <c r="AK3" s="9">
        <f>SUM(AC3:AC9)</f>
        <v>1.4382895870266351E-3</v>
      </c>
      <c r="AL3" s="9">
        <f>SUM(AD3:AD9)</f>
        <v>1.1581265291455453E-3</v>
      </c>
      <c r="AM3" s="35">
        <f>AL3/AK3</f>
        <v>0.80521095305969037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1949</v>
      </c>
      <c r="F4" s="9">
        <f t="shared" ref="F4:F18" si="0">SUM(G4:I4)</f>
        <v>160</v>
      </c>
      <c r="G4" s="9">
        <v>41</v>
      </c>
      <c r="H4" s="9">
        <v>6</v>
      </c>
      <c r="I4" s="9">
        <v>113</v>
      </c>
      <c r="J4" s="26"/>
      <c r="K4" s="9">
        <v>1043</v>
      </c>
      <c r="L4" s="9">
        <f t="shared" ref="L4:L18" si="1">SUM(M4:O4)</f>
        <v>159</v>
      </c>
      <c r="M4" s="9">
        <v>69</v>
      </c>
      <c r="N4" s="9">
        <v>50</v>
      </c>
      <c r="O4" s="11">
        <v>40</v>
      </c>
      <c r="Q4" s="8">
        <f t="shared" ref="Q4:Q18" si="2">E4/34100*B4</f>
        <v>2.9720821114369498</v>
      </c>
      <c r="R4" s="9">
        <f t="shared" ref="R4:R18" si="3">F4/34100*B4</f>
        <v>0.24398826979472141</v>
      </c>
      <c r="S4" s="18">
        <f t="shared" ref="S4:S18" si="4">R4/Q4</f>
        <v>8.2093381221139058E-2</v>
      </c>
      <c r="T4" s="9">
        <f t="shared" ref="T4:T18" si="5">K4/34100*C4</f>
        <v>29.668914956011729</v>
      </c>
      <c r="U4" s="9">
        <f t="shared" ref="U4:U18" si="6">L4/34100*C4</f>
        <v>4.5228739002932548</v>
      </c>
      <c r="V4" s="19">
        <f t="shared" ref="V4:V18" si="7">U4/T4</f>
        <v>0.15244487056567593</v>
      </c>
      <c r="W4" s="18"/>
      <c r="Z4" s="8">
        <f t="shared" ref="Z4:Z18" si="8">Q4*4*PI()/3*($AD28*10^(-6)/2)^3*10^9</f>
        <v>1.1538869459490925E-8</v>
      </c>
      <c r="AA4" s="9">
        <f t="shared" ref="AA4:AA18" si="9">R4*4*PI()/3*($AD28*10^(-6)/2)^3*10^9</f>
        <v>9.4726480939894722E-10</v>
      </c>
      <c r="AB4" s="18">
        <f t="shared" ref="AB4:AB18" si="10">AA4/Z4</f>
        <v>8.2093381221139045E-2</v>
      </c>
      <c r="AC4" s="9">
        <f t="shared" ref="AC4:AC18" si="11">T4*4*PI()/3*($AD47*10^(-6)/2)^3*10^9</f>
        <v>1.1518717311502512E-7</v>
      </c>
      <c r="AD4" s="9">
        <f t="shared" ref="AD4:AD18" si="12">U4*4*PI()/3*($AD47*10^(-6)/2)^3*10^9</f>
        <v>1.7559693696346108E-8</v>
      </c>
      <c r="AE4" s="19">
        <f t="shared" ref="AE4:AE18" si="13">AD4/AC4</f>
        <v>0.15244487056567591</v>
      </c>
      <c r="AG4" s="33" t="s">
        <v>6</v>
      </c>
      <c r="AH4" s="9">
        <f>SUM(Z10:Z11)</f>
        <v>1.0018227419905651E-6</v>
      </c>
      <c r="AI4" s="9">
        <f>SUM(AA10:AA11)</f>
        <v>4.7352423221998761E-7</v>
      </c>
      <c r="AJ4" s="18">
        <f t="shared" ref="AJ4:AJ6" si="14">AI4/AH4</f>
        <v>0.47266269008739187</v>
      </c>
      <c r="AK4" s="9">
        <f>SUM(AC10:AC11)</f>
        <v>1.4286194760896952E-2</v>
      </c>
      <c r="AL4" s="9">
        <f>SUM(AD10:AD11)</f>
        <v>1.3735031652688863E-2</v>
      </c>
      <c r="AM4" s="35">
        <f t="shared" ref="AM4:AM6" si="15">AL4/AK4</f>
        <v>0.96141988000074807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2055</v>
      </c>
      <c r="F5" s="9">
        <f t="shared" si="0"/>
        <v>115</v>
      </c>
      <c r="G5" s="9">
        <v>14</v>
      </c>
      <c r="H5" s="9"/>
      <c r="I5" s="9">
        <v>101</v>
      </c>
      <c r="J5" s="26"/>
      <c r="K5" s="9">
        <v>1175</v>
      </c>
      <c r="L5" s="9">
        <f t="shared" si="1"/>
        <v>152</v>
      </c>
      <c r="M5" s="9">
        <v>92</v>
      </c>
      <c r="N5" s="9">
        <v>50</v>
      </c>
      <c r="O5" s="11">
        <v>10</v>
      </c>
      <c r="Q5" s="8">
        <f t="shared" si="2"/>
        <v>4.7005865102639293</v>
      </c>
      <c r="R5" s="9">
        <f t="shared" si="3"/>
        <v>0.26304985337243403</v>
      </c>
      <c r="S5" s="18">
        <f t="shared" si="4"/>
        <v>5.5961070559610714E-2</v>
      </c>
      <c r="T5" s="9">
        <f t="shared" si="5"/>
        <v>55.131964809384158</v>
      </c>
      <c r="U5" s="9">
        <f t="shared" si="6"/>
        <v>7.1319648093841641</v>
      </c>
      <c r="V5" s="19">
        <f t="shared" si="7"/>
        <v>0.1293617021276596</v>
      </c>
      <c r="W5" s="18"/>
      <c r="Z5" s="8">
        <f t="shared" si="8"/>
        <v>1.4599718874861275E-7</v>
      </c>
      <c r="AA5" s="9">
        <f t="shared" si="9"/>
        <v>8.1701589810659209E-9</v>
      </c>
      <c r="AB5" s="18">
        <f t="shared" si="10"/>
        <v>5.5961070559610714E-2</v>
      </c>
      <c r="AC5" s="9">
        <f t="shared" si="11"/>
        <v>6.111402278937223E-6</v>
      </c>
      <c r="AD5" s="9">
        <f t="shared" si="12"/>
        <v>7.9058140119017698E-7</v>
      </c>
      <c r="AE5" s="19">
        <f t="shared" si="13"/>
        <v>0.12936170212765957</v>
      </c>
      <c r="AG5" s="33" t="s">
        <v>7</v>
      </c>
      <c r="AH5" s="9">
        <f>SUM(Z12:Z18)</f>
        <v>3.3926049442155713E-8</v>
      </c>
      <c r="AI5" s="9">
        <f>SUM(AA12:AA18)</f>
        <v>0</v>
      </c>
      <c r="AJ5" s="18">
        <f t="shared" si="14"/>
        <v>0</v>
      </c>
      <c r="AK5" s="9">
        <f>SUM(AC12:AC18)</f>
        <v>4.8730622149007665</v>
      </c>
      <c r="AL5" s="9">
        <f>SUM(AD12:AD18)</f>
        <v>4.8686067745561221</v>
      </c>
      <c r="AM5" s="35">
        <f t="shared" si="15"/>
        <v>0.999085700089972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2110</v>
      </c>
      <c r="F6" s="9">
        <f t="shared" si="0"/>
        <v>194</v>
      </c>
      <c r="G6" s="9">
        <v>14</v>
      </c>
      <c r="H6" s="9"/>
      <c r="I6" s="9">
        <v>180</v>
      </c>
      <c r="J6" s="26"/>
      <c r="K6" s="9">
        <v>1400</v>
      </c>
      <c r="L6" s="9">
        <f t="shared" si="1"/>
        <v>441</v>
      </c>
      <c r="M6" s="9">
        <v>342</v>
      </c>
      <c r="N6" s="9">
        <v>90</v>
      </c>
      <c r="O6" s="11">
        <v>9</v>
      </c>
      <c r="Q6" s="8">
        <f t="shared" si="2"/>
        <v>2.4750733137829912</v>
      </c>
      <c r="R6" s="9">
        <f t="shared" si="3"/>
        <v>0.22756598240469211</v>
      </c>
      <c r="S6" s="18">
        <f t="shared" si="4"/>
        <v>9.1943127962085314E-2</v>
      </c>
      <c r="T6" s="9">
        <f t="shared" si="5"/>
        <v>35.718475073313783</v>
      </c>
      <c r="U6" s="9">
        <f t="shared" si="6"/>
        <v>11.25131964809384</v>
      </c>
      <c r="V6" s="19">
        <f t="shared" si="7"/>
        <v>0.31499999999999995</v>
      </c>
      <c r="W6" s="18"/>
      <c r="Z6" s="8">
        <f t="shared" si="8"/>
        <v>7.0413700096018144E-7</v>
      </c>
      <c r="AA6" s="9">
        <f t="shared" si="9"/>
        <v>6.4740558382120963E-8</v>
      </c>
      <c r="AB6" s="18">
        <f t="shared" si="10"/>
        <v>9.1943127962085328E-2</v>
      </c>
      <c r="AC6" s="9">
        <f t="shared" si="11"/>
        <v>1.0335662361612437E-4</v>
      </c>
      <c r="AD6" s="9">
        <f t="shared" si="12"/>
        <v>3.2557336439079172E-5</v>
      </c>
      <c r="AE6" s="19">
        <f t="shared" si="13"/>
        <v>0.31499999999999995</v>
      </c>
      <c r="AG6" s="34" t="s">
        <v>8</v>
      </c>
      <c r="AH6" s="13">
        <f>SUM(Z3:Z18)</f>
        <v>1.0515118437589014E-5</v>
      </c>
      <c r="AI6" s="13">
        <f>SUM(AA3:AA18)</f>
        <v>2.4335971621031233E-6</v>
      </c>
      <c r="AJ6" s="20">
        <f t="shared" si="14"/>
        <v>0.23143792212587924</v>
      </c>
      <c r="AK6" s="13">
        <f>SUM(AC3:AC18)</f>
        <v>4.8887866992486906</v>
      </c>
      <c r="AL6" s="13">
        <f>SUM(AD3:AD18)</f>
        <v>4.8834999327379567</v>
      </c>
      <c r="AM6" s="36">
        <f t="shared" si="15"/>
        <v>0.99891859333696309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2054</v>
      </c>
      <c r="F7" s="9">
        <f t="shared" si="0"/>
        <v>359</v>
      </c>
      <c r="G7" s="9">
        <v>46</v>
      </c>
      <c r="H7" s="9">
        <v>6</v>
      </c>
      <c r="I7" s="9">
        <v>307</v>
      </c>
      <c r="J7" s="26"/>
      <c r="K7" s="9">
        <v>1924</v>
      </c>
      <c r="L7" s="9">
        <f t="shared" si="1"/>
        <v>1227</v>
      </c>
      <c r="M7" s="9">
        <v>969</v>
      </c>
      <c r="N7" s="9">
        <v>219</v>
      </c>
      <c r="O7" s="11">
        <v>39</v>
      </c>
      <c r="Q7" s="8">
        <f t="shared" si="2"/>
        <v>1.4456304985337243</v>
      </c>
      <c r="R7" s="9">
        <f t="shared" si="3"/>
        <v>0.25266862170087978</v>
      </c>
      <c r="S7" s="18">
        <f t="shared" si="4"/>
        <v>0.17478091528724443</v>
      </c>
      <c r="T7" s="9">
        <f t="shared" si="5"/>
        <v>23.697360703812315</v>
      </c>
      <c r="U7" s="9">
        <f t="shared" si="6"/>
        <v>15.112609970674486</v>
      </c>
      <c r="V7" s="19">
        <f t="shared" si="7"/>
        <v>0.63773388773388773</v>
      </c>
      <c r="W7" s="18"/>
      <c r="Z7" s="8">
        <f t="shared" si="8"/>
        <v>5.1999872034276809E-6</v>
      </c>
      <c r="AA7" s="9">
        <f t="shared" si="9"/>
        <v>9.0885852289704864E-7</v>
      </c>
      <c r="AB7" s="18">
        <f t="shared" si="10"/>
        <v>0.17478091528724443</v>
      </c>
      <c r="AC7" s="9">
        <f t="shared" si="11"/>
        <v>2.4098299331319552E-4</v>
      </c>
      <c r="AD7" s="9">
        <f t="shared" si="12"/>
        <v>1.5368302120337369E-4</v>
      </c>
      <c r="AE7" s="19">
        <f t="shared" si="13"/>
        <v>0.63773388773388795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1870</v>
      </c>
      <c r="F8" s="9">
        <f t="shared" si="0"/>
        <v>453</v>
      </c>
      <c r="G8" s="9">
        <v>165</v>
      </c>
      <c r="H8" s="9">
        <v>47</v>
      </c>
      <c r="I8" s="9">
        <v>241</v>
      </c>
      <c r="J8" s="26"/>
      <c r="K8" s="9">
        <v>2902</v>
      </c>
      <c r="L8" s="9">
        <f t="shared" si="1"/>
        <v>2415</v>
      </c>
      <c r="M8" s="9">
        <v>1935</v>
      </c>
      <c r="N8" s="9">
        <v>421</v>
      </c>
      <c r="O8" s="11">
        <v>59</v>
      </c>
      <c r="Q8" s="8">
        <f t="shared" si="2"/>
        <v>0.65806451612903227</v>
      </c>
      <c r="R8" s="9">
        <f t="shared" si="3"/>
        <v>0.15941348973607039</v>
      </c>
      <c r="S8" s="18">
        <f t="shared" si="4"/>
        <v>0.24224598930481284</v>
      </c>
      <c r="T8" s="9">
        <f t="shared" si="5"/>
        <v>20.424633431085041</v>
      </c>
      <c r="U8" s="9">
        <f t="shared" si="6"/>
        <v>16.997067448680351</v>
      </c>
      <c r="V8" s="19">
        <f t="shared" si="7"/>
        <v>0.83218470020675406</v>
      </c>
      <c r="W8" s="18"/>
      <c r="Z8" s="8">
        <f t="shared" si="8"/>
        <v>1.3955070892922535E-6</v>
      </c>
      <c r="AA8" s="9">
        <f t="shared" si="9"/>
        <v>3.3805599542748178E-7</v>
      </c>
      <c r="AB8" s="18">
        <f t="shared" si="10"/>
        <v>0.24224598930481286</v>
      </c>
      <c r="AC8" s="9">
        <f t="shared" si="11"/>
        <v>4.6325105263907661E-4</v>
      </c>
      <c r="AD8" s="9">
        <f t="shared" si="12"/>
        <v>3.855104383609132E-4</v>
      </c>
      <c r="AE8" s="19">
        <f t="shared" si="13"/>
        <v>0.83218470020675406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1632</v>
      </c>
      <c r="F9" s="9">
        <f t="shared" si="0"/>
        <v>516</v>
      </c>
      <c r="G9" s="9">
        <v>307</v>
      </c>
      <c r="H9" s="9">
        <v>92</v>
      </c>
      <c r="I9" s="9">
        <v>117</v>
      </c>
      <c r="J9" s="26"/>
      <c r="K9" s="9">
        <v>4270</v>
      </c>
      <c r="L9" s="9">
        <f t="shared" si="1"/>
        <v>4004</v>
      </c>
      <c r="M9" s="9">
        <v>3473</v>
      </c>
      <c r="N9" s="9">
        <v>468</v>
      </c>
      <c r="O9" s="11">
        <v>63</v>
      </c>
      <c r="Q9" s="8">
        <f t="shared" si="2"/>
        <v>0.28715542521994136</v>
      </c>
      <c r="R9" s="9">
        <f t="shared" si="3"/>
        <v>9.0791788856304984E-2</v>
      </c>
      <c r="S9" s="18">
        <f t="shared" si="4"/>
        <v>0.31617647058823528</v>
      </c>
      <c r="T9" s="9">
        <f t="shared" si="5"/>
        <v>13.774193548387096</v>
      </c>
      <c r="U9" s="9">
        <f t="shared" si="6"/>
        <v>12.916129032258064</v>
      </c>
      <c r="V9" s="19">
        <f t="shared" si="7"/>
        <v>0.93770491803278688</v>
      </c>
      <c r="W9" s="18"/>
      <c r="Z9" s="8">
        <f t="shared" si="8"/>
        <v>2.0218605521382279E-6</v>
      </c>
      <c r="AA9" s="9">
        <f t="shared" si="9"/>
        <v>6.3926473339664556E-7</v>
      </c>
      <c r="AB9" s="18">
        <f t="shared" si="10"/>
        <v>0.31617647058823528</v>
      </c>
      <c r="AC9" s="9">
        <f t="shared" si="11"/>
        <v>6.2446795676492897E-4</v>
      </c>
      <c r="AD9" s="9">
        <f t="shared" si="12"/>
        <v>5.8556667421235959E-4</v>
      </c>
      <c r="AE9" s="19">
        <f t="shared" si="13"/>
        <v>0.93770491803278688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905</v>
      </c>
      <c r="F10" s="9">
        <f t="shared" si="0"/>
        <v>411</v>
      </c>
      <c r="G10" s="9">
        <v>347</v>
      </c>
      <c r="H10" s="9">
        <v>38</v>
      </c>
      <c r="I10" s="9">
        <v>26</v>
      </c>
      <c r="J10" s="26"/>
      <c r="K10" s="9">
        <v>7572</v>
      </c>
      <c r="L10" s="9">
        <f t="shared" si="1"/>
        <v>7316</v>
      </c>
      <c r="M10" s="9">
        <v>6955</v>
      </c>
      <c r="N10" s="9">
        <v>341</v>
      </c>
      <c r="O10" s="11">
        <v>20</v>
      </c>
      <c r="Q10" s="8">
        <f t="shared" si="2"/>
        <v>0.18577712609970673</v>
      </c>
      <c r="R10" s="9">
        <f t="shared" si="3"/>
        <v>8.4369501466275656E-2</v>
      </c>
      <c r="S10" s="18">
        <f t="shared" si="4"/>
        <v>0.45414364640883981</v>
      </c>
      <c r="T10" s="9">
        <f t="shared" si="5"/>
        <v>31.087390029325512</v>
      </c>
      <c r="U10" s="9">
        <f t="shared" si="6"/>
        <v>30.036363636363635</v>
      </c>
      <c r="V10" s="19">
        <f t="shared" si="7"/>
        <v>0.96619123085050185</v>
      </c>
      <c r="W10" s="18"/>
      <c r="Z10" s="8">
        <f t="shared" si="8"/>
        <v>8.8676017920059963E-7</v>
      </c>
      <c r="AA10" s="9">
        <f t="shared" si="9"/>
        <v>4.027165012723166E-7</v>
      </c>
      <c r="AB10" s="18">
        <f t="shared" si="10"/>
        <v>0.45414364640883986</v>
      </c>
      <c r="AC10" s="9">
        <f t="shared" si="11"/>
        <v>3.8512525260770295E-3</v>
      </c>
      <c r="AD10" s="9">
        <f t="shared" si="12"/>
        <v>3.7210464184864699E-3</v>
      </c>
      <c r="AE10" s="19">
        <f t="shared" si="13"/>
        <v>0.96619123085050196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>
        <v>52</v>
      </c>
      <c r="F11" s="9">
        <f t="shared" si="0"/>
        <v>32</v>
      </c>
      <c r="G11" s="9">
        <v>32</v>
      </c>
      <c r="H11" s="9"/>
      <c r="I11" s="9"/>
      <c r="J11" s="26"/>
      <c r="K11" s="9">
        <v>12196</v>
      </c>
      <c r="L11" s="9">
        <f t="shared" si="1"/>
        <v>11704</v>
      </c>
      <c r="M11" s="9">
        <v>11654</v>
      </c>
      <c r="N11" s="9">
        <v>50</v>
      </c>
      <c r="O11" s="11"/>
      <c r="Q11" s="8">
        <f t="shared" si="2"/>
        <v>7.624633431085044E-3</v>
      </c>
      <c r="R11" s="9">
        <f t="shared" si="3"/>
        <v>4.6920821114369501E-3</v>
      </c>
      <c r="S11" s="18">
        <f t="shared" si="4"/>
        <v>0.61538461538461542</v>
      </c>
      <c r="T11" s="9">
        <f t="shared" si="5"/>
        <v>30.400586510263931</v>
      </c>
      <c r="U11" s="9">
        <f t="shared" si="6"/>
        <v>29.174193548387095</v>
      </c>
      <c r="V11" s="19">
        <f t="shared" si="7"/>
        <v>0.95965890455887159</v>
      </c>
      <c r="W11" s="18"/>
      <c r="Z11" s="8">
        <f t="shared" si="8"/>
        <v>1.150625627899654E-7</v>
      </c>
      <c r="AA11" s="9">
        <f t="shared" si="9"/>
        <v>7.0807730947671017E-8</v>
      </c>
      <c r="AB11" s="18">
        <f t="shared" si="10"/>
        <v>0.61538461538461542</v>
      </c>
      <c r="AC11" s="9">
        <f t="shared" si="11"/>
        <v>1.0434942234819923E-2</v>
      </c>
      <c r="AD11" s="9">
        <f t="shared" si="12"/>
        <v>1.0013985234202393E-2</v>
      </c>
      <c r="AE11" s="19">
        <f t="shared" si="13"/>
        <v>0.95965890455887182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>
        <v>3</v>
      </c>
      <c r="F12" s="9">
        <f t="shared" si="0"/>
        <v>0</v>
      </c>
      <c r="G12" s="9"/>
      <c r="H12" s="9"/>
      <c r="I12" s="9"/>
      <c r="J12" s="26"/>
      <c r="K12" s="9">
        <v>15474</v>
      </c>
      <c r="L12" s="9">
        <f t="shared" si="1"/>
        <v>15064</v>
      </c>
      <c r="M12" s="9">
        <v>15061</v>
      </c>
      <c r="N12" s="9">
        <v>3</v>
      </c>
      <c r="O12" s="11"/>
      <c r="Q12" s="8">
        <f t="shared" si="2"/>
        <v>3.5190615835777126E-4</v>
      </c>
      <c r="R12" s="9">
        <f t="shared" si="3"/>
        <v>0</v>
      </c>
      <c r="S12" s="18">
        <f t="shared" si="4"/>
        <v>0</v>
      </c>
      <c r="T12" s="9">
        <f t="shared" si="5"/>
        <v>21.78158357771261</v>
      </c>
      <c r="U12" s="9">
        <f t="shared" si="6"/>
        <v>21.204457478005864</v>
      </c>
      <c r="V12" s="19">
        <f t="shared" si="7"/>
        <v>0.97350394209641977</v>
      </c>
      <c r="W12" s="18"/>
      <c r="Z12" s="8">
        <f t="shared" si="8"/>
        <v>3.3926049442155713E-8</v>
      </c>
      <c r="AA12" s="9">
        <f t="shared" si="9"/>
        <v>0</v>
      </c>
      <c r="AB12" s="18">
        <f t="shared" si="10"/>
        <v>0</v>
      </c>
      <c r="AC12" s="9">
        <f t="shared" si="11"/>
        <v>1.5958645902350771E-2</v>
      </c>
      <c r="AD12" s="9">
        <f t="shared" si="12"/>
        <v>1.5535804696459351E-2</v>
      </c>
      <c r="AE12" s="19">
        <f t="shared" si="13"/>
        <v>0.97350394209641966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>
        <v>17566</v>
      </c>
      <c r="L13" s="9">
        <f t="shared" si="1"/>
        <v>17340</v>
      </c>
      <c r="M13" s="9">
        <v>17340</v>
      </c>
      <c r="N13" s="9"/>
      <c r="O13" s="11"/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19.575014662756598</v>
      </c>
      <c r="U13" s="9">
        <f t="shared" si="6"/>
        <v>19.323167155425221</v>
      </c>
      <c r="V13" s="19">
        <f t="shared" si="7"/>
        <v>0.98713423659341915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2.6262732785161107E-2</v>
      </c>
      <c r="AD13" s="9">
        <f t="shared" si="12"/>
        <v>2.5924842678736973E-2</v>
      </c>
      <c r="AE13" s="19">
        <f t="shared" si="13"/>
        <v>0.98713423659341926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>
        <v>19329</v>
      </c>
      <c r="L14" s="9">
        <f t="shared" si="1"/>
        <v>19229</v>
      </c>
      <c r="M14" s="9">
        <v>19229</v>
      </c>
      <c r="N14" s="9"/>
      <c r="O14" s="11"/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19.839149560117299</v>
      </c>
      <c r="U14" s="9">
        <f t="shared" si="6"/>
        <v>19.736510263929617</v>
      </c>
      <c r="V14" s="19">
        <f t="shared" si="7"/>
        <v>0.99482642661286158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5.505382890897996E-2</v>
      </c>
      <c r="AD14" s="9">
        <f t="shared" si="12"/>
        <v>5.4769003884876377E-2</v>
      </c>
      <c r="AE14" s="19">
        <f t="shared" si="13"/>
        <v>0.99482642661286136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>
        <v>20501</v>
      </c>
      <c r="L15" s="9">
        <f t="shared" si="1"/>
        <v>20440</v>
      </c>
      <c r="M15" s="9">
        <v>20440</v>
      </c>
      <c r="N15" s="9"/>
      <c r="O15" s="11"/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17.434868035190615</v>
      </c>
      <c r="U15" s="9">
        <f t="shared" si="6"/>
        <v>17.382991202346041</v>
      </c>
      <c r="V15" s="19">
        <f t="shared" si="7"/>
        <v>0.99702453538851765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0.10312636687855876</v>
      </c>
      <c r="AD15" s="9">
        <f t="shared" si="12"/>
        <v>0.10281951802340088</v>
      </c>
      <c r="AE15" s="19">
        <f t="shared" si="13"/>
        <v>0.99702453538851776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>
        <v>21712</v>
      </c>
      <c r="L16" s="9">
        <f t="shared" si="1"/>
        <v>21629</v>
      </c>
      <c r="M16" s="9">
        <v>21629</v>
      </c>
      <c r="N16" s="9"/>
      <c r="O16" s="11"/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21.648328445747801</v>
      </c>
      <c r="U16" s="9">
        <f t="shared" si="6"/>
        <v>21.565571847507332</v>
      </c>
      <c r="V16" s="19">
        <f t="shared" si="7"/>
        <v>0.99617722918201923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0.59531066960402013</v>
      </c>
      <c r="AD16" s="9">
        <f t="shared" si="12"/>
        <v>0.59303493334862523</v>
      </c>
      <c r="AE16" s="19">
        <f t="shared" si="13"/>
        <v>0.99617722918201912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>
        <v>22370</v>
      </c>
      <c r="L17" s="9">
        <f t="shared" si="1"/>
        <v>22350</v>
      </c>
      <c r="M17" s="9">
        <v>22350</v>
      </c>
      <c r="N17" s="9"/>
      <c r="O17" s="11"/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7.872140762463343</v>
      </c>
      <c r="U17" s="9">
        <f t="shared" si="6"/>
        <v>7.8651026392961878</v>
      </c>
      <c r="V17" s="19">
        <f t="shared" si="7"/>
        <v>0.99910594546267328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1.7363998091915924</v>
      </c>
      <c r="AD17" s="9">
        <f t="shared" si="12"/>
        <v>1.7348473730635716</v>
      </c>
      <c r="AE17" s="19">
        <f t="shared" si="13"/>
        <v>0.99910594546267339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>
        <v>22598</v>
      </c>
      <c r="L18" s="13">
        <f t="shared" si="1"/>
        <v>22605</v>
      </c>
      <c r="M18" s="13">
        <v>22605</v>
      </c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1.3253958944281525</v>
      </c>
      <c r="U18" s="13">
        <f t="shared" si="6"/>
        <v>1.3258064516129033</v>
      </c>
      <c r="V18" s="21">
        <f t="shared" si="7"/>
        <v>1.0003097619258341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2.3409501616301038</v>
      </c>
      <c r="AD18" s="13">
        <f t="shared" si="12"/>
        <v>2.3416752988604519</v>
      </c>
      <c r="AE18" s="21">
        <f t="shared" si="13"/>
        <v>1.0003097619258341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58"/>
      <c r="B20" s="56"/>
      <c r="C20" s="56"/>
      <c r="D20" s="56"/>
      <c r="E20" s="56"/>
      <c r="F20" s="56"/>
      <c r="G20" s="58"/>
      <c r="H20" s="58"/>
      <c r="I20" s="58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7"/>
    </row>
    <row r="22" spans="1:55" s="40" customFormat="1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7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A23" s="58"/>
      <c r="B23" s="56"/>
      <c r="C23" s="56"/>
      <c r="D23" s="56"/>
      <c r="E23" s="56"/>
      <c r="F23" s="56"/>
      <c r="G23" s="58"/>
      <c r="H23" s="58"/>
      <c r="I23" s="58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225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226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45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46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47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48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227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226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45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46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47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48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AE63" s="24"/>
      <c r="AF63" s="39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66"/>
      <c r="Y64" s="66"/>
      <c r="Z64" s="66"/>
      <c r="AA64" s="66"/>
      <c r="AB64" s="66"/>
      <c r="AC64" s="66"/>
      <c r="AD64" s="66"/>
      <c r="AE64" s="66"/>
      <c r="AF64" s="67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38"/>
      <c r="AX64" s="38"/>
      <c r="AY64" s="38"/>
      <c r="AZ64" s="38"/>
      <c r="BA64" s="24"/>
      <c r="BB64" s="24"/>
      <c r="BC64" s="24"/>
    </row>
    <row r="65" spans="7:55">
      <c r="G65" s="1"/>
      <c r="H65" s="1"/>
      <c r="I65" s="1"/>
      <c r="X65" s="66"/>
      <c r="Y65" s="66"/>
      <c r="Z65" s="66"/>
      <c r="AA65" s="66"/>
      <c r="AB65" s="66"/>
      <c r="AC65" s="66"/>
      <c r="AD65" s="66"/>
      <c r="AE65" s="66"/>
      <c r="AF65" s="67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38"/>
      <c r="AX65" s="38"/>
      <c r="AY65" s="38"/>
      <c r="AZ65" s="38"/>
      <c r="BA65" s="24"/>
      <c r="BB65" s="24"/>
      <c r="BC65" s="24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7B5BC-C664-4A9B-8129-CCAFE9955083}">
  <sheetPr>
    <tabColor theme="9"/>
  </sheetPr>
  <dimension ref="A1:BC103"/>
  <sheetViews>
    <sheetView topLeftCell="F1" zoomScale="85" zoomScaleNormal="85" workbookViewId="0">
      <selection activeCell="M31" sqref="M31"/>
    </sheetView>
  </sheetViews>
  <sheetFormatPr defaultRowHeight="15"/>
  <cols>
    <col min="1" max="1" width="9.125" style="1" bestFit="1" customWidth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6" width="9" style="1"/>
    <col min="17" max="17" width="9.125" style="1" bestFit="1" customWidth="1"/>
    <col min="18" max="18" width="10.125" style="1" customWidth="1"/>
    <col min="19" max="19" width="9.375" style="1" bestFit="1" customWidth="1"/>
    <col min="20" max="20" width="10.5" style="1" customWidth="1"/>
    <col min="21" max="21" width="10.875" style="1" customWidth="1"/>
    <col min="22" max="22" width="9.87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8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46" width="9.125" style="1" bestFit="1" customWidth="1"/>
    <col min="47" max="16384" width="9" style="1"/>
  </cols>
  <sheetData>
    <row r="1" spans="1:55" ht="15.75" thickBot="1">
      <c r="A1" s="3" t="s">
        <v>220</v>
      </c>
      <c r="E1" s="3" t="s">
        <v>221</v>
      </c>
      <c r="Q1" s="3" t="s">
        <v>222</v>
      </c>
      <c r="Z1" s="3" t="s">
        <v>223</v>
      </c>
      <c r="AG1" s="3" t="s">
        <v>224</v>
      </c>
    </row>
    <row r="2" spans="1:55" s="2" customFormat="1" ht="51" customHeight="1">
      <c r="A2" s="4" t="s">
        <v>0</v>
      </c>
      <c r="B2" s="5" t="s">
        <v>218</v>
      </c>
      <c r="C2" s="25" t="s">
        <v>219</v>
      </c>
      <c r="E2" s="4" t="s">
        <v>74</v>
      </c>
      <c r="F2" s="5" t="s">
        <v>75</v>
      </c>
      <c r="G2" s="6" t="s">
        <v>76</v>
      </c>
      <c r="H2" s="6" t="s">
        <v>77</v>
      </c>
      <c r="I2" s="27" t="s">
        <v>78</v>
      </c>
      <c r="J2" s="30"/>
      <c r="K2" s="5" t="s">
        <v>79</v>
      </c>
      <c r="L2" s="5" t="s">
        <v>80</v>
      </c>
      <c r="M2" s="6" t="s">
        <v>81</v>
      </c>
      <c r="N2" s="6" t="s">
        <v>82</v>
      </c>
      <c r="O2" s="7" t="s">
        <v>83</v>
      </c>
      <c r="Q2" s="4" t="s">
        <v>84</v>
      </c>
      <c r="R2" s="5" t="s">
        <v>85</v>
      </c>
      <c r="S2" s="16" t="s">
        <v>1</v>
      </c>
      <c r="T2" s="5" t="s">
        <v>86</v>
      </c>
      <c r="U2" s="5" t="s">
        <v>87</v>
      </c>
      <c r="V2" s="17" t="s">
        <v>2</v>
      </c>
      <c r="W2" s="22"/>
      <c r="X2" s="48"/>
      <c r="Z2" s="4" t="s">
        <v>88</v>
      </c>
      <c r="AA2" s="5" t="s">
        <v>89</v>
      </c>
      <c r="AB2" s="16" t="s">
        <v>3</v>
      </c>
      <c r="AC2" s="5" t="s">
        <v>90</v>
      </c>
      <c r="AD2" s="5" t="s">
        <v>91</v>
      </c>
      <c r="AE2" s="17" t="s">
        <v>4</v>
      </c>
      <c r="AF2" s="1"/>
      <c r="AG2" s="32"/>
      <c r="AH2" s="5" t="s">
        <v>88</v>
      </c>
      <c r="AI2" s="5" t="s">
        <v>89</v>
      </c>
      <c r="AJ2" s="16" t="s">
        <v>3</v>
      </c>
      <c r="AK2" s="5" t="s">
        <v>90</v>
      </c>
      <c r="AL2" s="5" t="s">
        <v>91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1019</v>
      </c>
      <c r="F3" s="9">
        <f>SUM(G3:I3)</f>
        <v>116</v>
      </c>
      <c r="G3" s="9">
        <v>16</v>
      </c>
      <c r="H3" s="9">
        <v>16</v>
      </c>
      <c r="I3" s="9">
        <v>84</v>
      </c>
      <c r="J3" s="26"/>
      <c r="K3" s="9">
        <v>528</v>
      </c>
      <c r="L3" s="9">
        <f>SUM(M3:O3)</f>
        <v>85</v>
      </c>
      <c r="M3" s="9">
        <v>44</v>
      </c>
      <c r="N3" s="9">
        <v>17</v>
      </c>
      <c r="O3" s="11">
        <v>24</v>
      </c>
      <c r="Q3" s="8">
        <f>E3/34100*B3</f>
        <v>0.388475073313783</v>
      </c>
      <c r="R3" s="9">
        <f>F3/34100*B3</f>
        <v>4.4222873900293252E-2</v>
      </c>
      <c r="S3" s="18">
        <f>R3/Q3</f>
        <v>0.11383709519136408</v>
      </c>
      <c r="T3" s="9">
        <f>K3/34100*C3</f>
        <v>4.4903225806451612</v>
      </c>
      <c r="U3" s="9">
        <f>L3/34100*C3</f>
        <v>0.72287390029325516</v>
      </c>
      <c r="V3" s="19">
        <f>U3/T3</f>
        <v>0.16098484848484848</v>
      </c>
      <c r="W3" s="18"/>
      <c r="Z3" s="8">
        <f>Q3*4*PI()/3*($AF27*10^(-6)/2)^3*10^9</f>
        <v>1.9144322722000589E-10</v>
      </c>
      <c r="AA3" s="9">
        <f>R3*4*PI()/3*($AF27*10^(-6)/2)^3*10^9</f>
        <v>2.1793340880785754E-11</v>
      </c>
      <c r="AB3" s="18">
        <f>AA3/Z3</f>
        <v>0.11383709519136408</v>
      </c>
      <c r="AC3" s="9">
        <f>T3*4*PI()/3*($AF46*10^(-6)/2)^3*10^9</f>
        <v>2.2128623048182456E-9</v>
      </c>
      <c r="AD3" s="9">
        <f>U3*4*PI()/3*($AF46*10^(-6)/2)^3*10^9</f>
        <v>3.5623730285899797E-10</v>
      </c>
      <c r="AE3" s="19">
        <f>AD3/AC3</f>
        <v>0.16098484848484854</v>
      </c>
      <c r="AG3" s="33" t="s">
        <v>5</v>
      </c>
      <c r="AH3" s="9">
        <f>SUM(Z3:Z9)</f>
        <v>1.652842202401654E-6</v>
      </c>
      <c r="AI3" s="9">
        <f>SUM(AA3:AA9)</f>
        <v>1.7218590742970689E-7</v>
      </c>
      <c r="AJ3" s="18">
        <f>AI3/AH3</f>
        <v>0.10417564797142342</v>
      </c>
      <c r="AK3" s="9">
        <f>SUM(AC3:AC9)</f>
        <v>1.8064241937743136E-4</v>
      </c>
      <c r="AL3" s="9">
        <f>SUM(AD3:AD9)</f>
        <v>1.2032208726523862E-4</v>
      </c>
      <c r="AM3" s="35">
        <f>AL3/AK3</f>
        <v>0.6660788074025934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1051</v>
      </c>
      <c r="F4" s="9">
        <f t="shared" ref="F4:F18" si="0">SUM(G4:I4)</f>
        <v>110</v>
      </c>
      <c r="G4" s="9">
        <v>9</v>
      </c>
      <c r="H4" s="9">
        <v>8</v>
      </c>
      <c r="I4" s="9">
        <v>93</v>
      </c>
      <c r="J4" s="26"/>
      <c r="K4" s="9">
        <v>509</v>
      </c>
      <c r="L4" s="9">
        <f t="shared" ref="L4:L18" si="1">SUM(M4:O4)</f>
        <v>40</v>
      </c>
      <c r="M4" s="9">
        <v>15</v>
      </c>
      <c r="N4" s="9">
        <v>5</v>
      </c>
      <c r="O4" s="11">
        <v>20</v>
      </c>
      <c r="Q4" s="8">
        <f t="shared" ref="Q4:Q18" si="2">E4/34100*B4</f>
        <v>1.6026979472140763</v>
      </c>
      <c r="R4" s="9">
        <f t="shared" ref="R4:R18" si="3">F4/34100*B4</f>
        <v>0.16774193548387098</v>
      </c>
      <c r="S4" s="18">
        <f t="shared" ref="S4:S18" si="4">R4/Q4</f>
        <v>0.10466222645099905</v>
      </c>
      <c r="T4" s="9">
        <f t="shared" ref="T4:T18" si="5">K4/34100*C4</f>
        <v>14.478885630498533</v>
      </c>
      <c r="U4" s="9">
        <f t="shared" ref="U4:U18" si="6">L4/34100*C4</f>
        <v>1.1378299120234605</v>
      </c>
      <c r="V4" s="19">
        <f t="shared" ref="V4:V18" si="7">U4/T4</f>
        <v>7.8585461689587438E-2</v>
      </c>
      <c r="W4" s="18"/>
      <c r="Z4" s="8">
        <f t="shared" ref="Z4:Z18" si="8">Q4*4*PI()/3*($AF28*10^(-6)/2)^3*10^9</f>
        <v>6.2223457167393352E-9</v>
      </c>
      <c r="AA4" s="9">
        <f t="shared" ref="AA4:AA18" si="9">R4*4*PI()/3*($AF28*10^(-6)/2)^3*10^9</f>
        <v>6.5124455646177635E-10</v>
      </c>
      <c r="AB4" s="18">
        <f t="shared" ref="AB4:AB18" si="10">AA4/Z4</f>
        <v>0.10466222645099905</v>
      </c>
      <c r="AC4" s="9">
        <f t="shared" ref="AC4:AC18" si="11">T4*4*PI()/3*($AF47*10^(-6)/2)^3*10^9</f>
        <v>5.6213107493334408E-8</v>
      </c>
      <c r="AD4" s="9">
        <f t="shared" ref="AD4:AD18" si="12">U4*4*PI()/3*($AF47*10^(-6)/2)^3*10^9</f>
        <v>4.4175330053700907E-9</v>
      </c>
      <c r="AE4" s="19">
        <f t="shared" ref="AE4:AE18" si="13">AD4/AC4</f>
        <v>7.8585461689587424E-2</v>
      </c>
      <c r="AG4" s="33" t="s">
        <v>6</v>
      </c>
      <c r="AH4" s="9">
        <f>SUM(Z10:Z11)</f>
        <v>3.084543491352568E-7</v>
      </c>
      <c r="AI4" s="9">
        <f>SUM(AA10:AA11)</f>
        <v>8.4574897489045667E-8</v>
      </c>
      <c r="AJ4" s="18">
        <f t="shared" ref="AJ4:AJ6" si="14">AI4/AH4</f>
        <v>0.27418934998371408</v>
      </c>
      <c r="AK4" s="9">
        <f>SUM(AC10:AC11)</f>
        <v>2.2006818790321521E-3</v>
      </c>
      <c r="AL4" s="9">
        <f>SUM(AD10:AD11)</f>
        <v>2.1382967278014862E-3</v>
      </c>
      <c r="AM4" s="35">
        <f t="shared" ref="AM4:AM6" si="15">AL4/AK4</f>
        <v>0.97165189942941566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1094</v>
      </c>
      <c r="F5" s="9">
        <f t="shared" si="0"/>
        <v>86</v>
      </c>
      <c r="G5" s="9">
        <v>2</v>
      </c>
      <c r="H5" s="9">
        <v>6</v>
      </c>
      <c r="I5" s="9">
        <v>78</v>
      </c>
      <c r="J5" s="26"/>
      <c r="K5" s="9">
        <v>548</v>
      </c>
      <c r="L5" s="9">
        <f t="shared" si="1"/>
        <v>34</v>
      </c>
      <c r="M5" s="9">
        <v>23</v>
      </c>
      <c r="N5" s="9">
        <v>4</v>
      </c>
      <c r="O5" s="11">
        <v>7</v>
      </c>
      <c r="Q5" s="8">
        <f t="shared" si="2"/>
        <v>2.5024046920821115</v>
      </c>
      <c r="R5" s="9">
        <f t="shared" si="3"/>
        <v>0.19671554252199414</v>
      </c>
      <c r="S5" s="18">
        <f t="shared" si="4"/>
        <v>7.8610603290676415E-2</v>
      </c>
      <c r="T5" s="9">
        <f t="shared" si="5"/>
        <v>25.712609970674489</v>
      </c>
      <c r="U5" s="9">
        <f t="shared" si="6"/>
        <v>1.595307917888563</v>
      </c>
      <c r="V5" s="19">
        <f t="shared" si="7"/>
        <v>6.204379562043795E-2</v>
      </c>
      <c r="W5" s="18"/>
      <c r="Z5" s="8">
        <f t="shared" si="8"/>
        <v>7.7723077611183626E-8</v>
      </c>
      <c r="AA5" s="9">
        <f t="shared" si="9"/>
        <v>6.10985802062321E-9</v>
      </c>
      <c r="AB5" s="18">
        <f t="shared" si="10"/>
        <v>7.8610603290676415E-2</v>
      </c>
      <c r="AC5" s="9">
        <f t="shared" si="11"/>
        <v>9.4153492136535024E-7</v>
      </c>
      <c r="AD5" s="9">
        <f t="shared" si="12"/>
        <v>5.8416400230696901E-8</v>
      </c>
      <c r="AE5" s="19">
        <f t="shared" si="13"/>
        <v>6.2043795620437943E-2</v>
      </c>
      <c r="AG5" s="33" t="s">
        <v>7</v>
      </c>
      <c r="AH5" s="9">
        <f>SUM(Z12:Z18)</f>
        <v>0</v>
      </c>
      <c r="AI5" s="9">
        <f>SUM(AA12:AA18)</f>
        <v>0</v>
      </c>
      <c r="AJ5" s="18" t="e">
        <f t="shared" si="14"/>
        <v>#DIV/0!</v>
      </c>
      <c r="AK5" s="9">
        <f>SUM(AC12:AC18)</f>
        <v>1.4754930767606282</v>
      </c>
      <c r="AL5" s="9">
        <f>SUM(AD12:AD18)</f>
        <v>1.4703482770369911</v>
      </c>
      <c r="AM5" s="35">
        <f t="shared" si="15"/>
        <v>0.99651316579883098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1083</v>
      </c>
      <c r="F6" s="9">
        <f t="shared" si="0"/>
        <v>71</v>
      </c>
      <c r="G6" s="9">
        <v>6</v>
      </c>
      <c r="H6" s="9">
        <v>7</v>
      </c>
      <c r="I6" s="9">
        <v>58</v>
      </c>
      <c r="J6" s="26"/>
      <c r="K6" s="9">
        <v>586</v>
      </c>
      <c r="L6" s="9">
        <f t="shared" si="1"/>
        <v>39</v>
      </c>
      <c r="M6" s="9">
        <v>27</v>
      </c>
      <c r="N6" s="9">
        <v>7</v>
      </c>
      <c r="O6" s="11">
        <v>5</v>
      </c>
      <c r="Q6" s="8">
        <f t="shared" si="2"/>
        <v>1.2703812316715544</v>
      </c>
      <c r="R6" s="9">
        <f t="shared" si="3"/>
        <v>8.3284457478005877E-2</v>
      </c>
      <c r="S6" s="18">
        <f t="shared" si="4"/>
        <v>6.5558633425669435E-2</v>
      </c>
      <c r="T6" s="9">
        <f t="shared" si="5"/>
        <v>14.950733137829912</v>
      </c>
      <c r="U6" s="9">
        <f t="shared" si="6"/>
        <v>0.99501466275659822</v>
      </c>
      <c r="V6" s="19">
        <f t="shared" si="7"/>
        <v>6.6552901023890776E-2</v>
      </c>
      <c r="W6" s="18"/>
      <c r="Z6" s="8">
        <f t="shared" si="8"/>
        <v>1.8267232702618592E-7</v>
      </c>
      <c r="AA6" s="9">
        <f t="shared" si="9"/>
        <v>1.1975748124523731E-8</v>
      </c>
      <c r="AB6" s="18">
        <f t="shared" si="10"/>
        <v>6.5558633425669435E-2</v>
      </c>
      <c r="AC6" s="9">
        <f t="shared" si="11"/>
        <v>9.5630015811149706E-6</v>
      </c>
      <c r="AD6" s="9">
        <f t="shared" si="12"/>
        <v>6.3644549771925573E-7</v>
      </c>
      <c r="AE6" s="19">
        <f t="shared" si="13"/>
        <v>6.655290102389079E-2</v>
      </c>
      <c r="AG6" s="34" t="s">
        <v>8</v>
      </c>
      <c r="AH6" s="13">
        <f>SUM(Z3:Z18)</f>
        <v>1.9612965515369109E-6</v>
      </c>
      <c r="AI6" s="13">
        <f>SUM(AA3:AA18)</f>
        <v>2.5676080491875259E-7</v>
      </c>
      <c r="AJ6" s="20">
        <f t="shared" si="14"/>
        <v>0.1309138104166602</v>
      </c>
      <c r="AK6" s="13">
        <f>SUM(AC3:AC18)</f>
        <v>1.4778744010590377</v>
      </c>
      <c r="AL6" s="13">
        <f>SUM(AD3:AD18)</f>
        <v>1.4726068958520577</v>
      </c>
      <c r="AM6" s="36">
        <f t="shared" si="15"/>
        <v>0.99643575583743427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1119</v>
      </c>
      <c r="F7" s="9">
        <f t="shared" si="0"/>
        <v>68</v>
      </c>
      <c r="G7" s="9">
        <v>3</v>
      </c>
      <c r="H7" s="9">
        <v>13</v>
      </c>
      <c r="I7" s="9">
        <v>52</v>
      </c>
      <c r="J7" s="26"/>
      <c r="K7" s="9">
        <v>553</v>
      </c>
      <c r="L7" s="9">
        <f t="shared" si="1"/>
        <v>198</v>
      </c>
      <c r="M7" s="9">
        <v>128</v>
      </c>
      <c r="N7" s="9">
        <v>35</v>
      </c>
      <c r="O7" s="11">
        <v>35</v>
      </c>
      <c r="Q7" s="8">
        <f t="shared" si="2"/>
        <v>0.78756598240469211</v>
      </c>
      <c r="R7" s="9">
        <f t="shared" si="3"/>
        <v>4.7859237536656891E-2</v>
      </c>
      <c r="S7" s="18">
        <f t="shared" si="4"/>
        <v>6.076854334226988E-2</v>
      </c>
      <c r="T7" s="9">
        <f t="shared" si="5"/>
        <v>6.8111436950146622</v>
      </c>
      <c r="U7" s="9">
        <f t="shared" si="6"/>
        <v>2.4387096774193551</v>
      </c>
      <c r="V7" s="19">
        <f t="shared" si="7"/>
        <v>0.35804701627486446</v>
      </c>
      <c r="W7" s="18"/>
      <c r="Z7" s="8">
        <f t="shared" si="8"/>
        <v>3.6597863630860473E-7</v>
      </c>
      <c r="AA7" s="9">
        <f t="shared" si="9"/>
        <v>2.2239988622864274E-8</v>
      </c>
      <c r="AB7" s="18">
        <f t="shared" si="10"/>
        <v>6.0768543342269887E-2</v>
      </c>
      <c r="AC7" s="9">
        <f t="shared" si="11"/>
        <v>3.8337665562113081E-5</v>
      </c>
      <c r="AD7" s="9">
        <f t="shared" si="12"/>
        <v>1.3726686765458213E-5</v>
      </c>
      <c r="AE7" s="19">
        <f t="shared" si="13"/>
        <v>0.35804701627486446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1005</v>
      </c>
      <c r="F8" s="9">
        <f t="shared" si="0"/>
        <v>101</v>
      </c>
      <c r="G8" s="9">
        <v>17</v>
      </c>
      <c r="H8" s="9">
        <v>21</v>
      </c>
      <c r="I8" s="9">
        <v>63</v>
      </c>
      <c r="J8" s="26"/>
      <c r="K8" s="9">
        <v>655</v>
      </c>
      <c r="L8" s="9">
        <f t="shared" si="1"/>
        <v>413</v>
      </c>
      <c r="M8" s="9">
        <v>256</v>
      </c>
      <c r="N8" s="9">
        <v>97</v>
      </c>
      <c r="O8" s="11">
        <v>60</v>
      </c>
      <c r="Q8" s="8">
        <f t="shared" si="2"/>
        <v>0.35366568914956009</v>
      </c>
      <c r="R8" s="9">
        <f t="shared" si="3"/>
        <v>3.55425219941349E-2</v>
      </c>
      <c r="S8" s="18">
        <f t="shared" si="4"/>
        <v>0.10049751243781097</v>
      </c>
      <c r="T8" s="9">
        <f t="shared" si="5"/>
        <v>4.609970674486803</v>
      </c>
      <c r="U8" s="9">
        <f t="shared" si="6"/>
        <v>2.9067448680351906</v>
      </c>
      <c r="V8" s="19">
        <f t="shared" si="7"/>
        <v>0.6305343511450382</v>
      </c>
      <c r="W8" s="18"/>
      <c r="Z8" s="8">
        <f t="shared" si="8"/>
        <v>6.2497886110820393E-7</v>
      </c>
      <c r="AA8" s="9">
        <f t="shared" si="9"/>
        <v>6.2808820867590648E-8</v>
      </c>
      <c r="AB8" s="18">
        <f t="shared" si="10"/>
        <v>0.10049751243781095</v>
      </c>
      <c r="AC8" s="9">
        <f t="shared" si="11"/>
        <v>3.2213717003344682E-5</v>
      </c>
      <c r="AD8" s="9">
        <f t="shared" si="12"/>
        <v>2.0311855148673826E-5</v>
      </c>
      <c r="AE8" s="19">
        <f t="shared" si="13"/>
        <v>0.63053435114503831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728</v>
      </c>
      <c r="F9" s="9">
        <f t="shared" si="0"/>
        <v>126</v>
      </c>
      <c r="G9" s="9">
        <v>32</v>
      </c>
      <c r="H9" s="9">
        <v>32</v>
      </c>
      <c r="I9" s="9">
        <v>62</v>
      </c>
      <c r="J9" s="26"/>
      <c r="K9" s="9">
        <v>778</v>
      </c>
      <c r="L9" s="9">
        <f t="shared" si="1"/>
        <v>669</v>
      </c>
      <c r="M9" s="9">
        <v>422</v>
      </c>
      <c r="N9" s="9">
        <v>162</v>
      </c>
      <c r="O9" s="11">
        <v>85</v>
      </c>
      <c r="Q9" s="8">
        <f t="shared" si="2"/>
        <v>0.12809384164222876</v>
      </c>
      <c r="R9" s="9">
        <f t="shared" si="3"/>
        <v>2.217008797653959E-2</v>
      </c>
      <c r="S9" s="18">
        <f t="shared" si="4"/>
        <v>0.17307692307692307</v>
      </c>
      <c r="T9" s="9">
        <f t="shared" si="5"/>
        <v>2.5096774193548388</v>
      </c>
      <c r="U9" s="9">
        <f t="shared" si="6"/>
        <v>2.1580645161290324</v>
      </c>
      <c r="V9" s="19">
        <f t="shared" si="7"/>
        <v>0.85989717223650386</v>
      </c>
      <c r="W9" s="18"/>
      <c r="Z9" s="8">
        <f t="shared" si="8"/>
        <v>3.9507551140351658E-7</v>
      </c>
      <c r="AA9" s="9">
        <f t="shared" si="9"/>
        <v>6.8378453896762471E-8</v>
      </c>
      <c r="AB9" s="18">
        <f t="shared" si="10"/>
        <v>0.17307692307692304</v>
      </c>
      <c r="AC9" s="9">
        <f t="shared" si="11"/>
        <v>9.9528074339695139E-5</v>
      </c>
      <c r="AD9" s="9">
        <f t="shared" si="12"/>
        <v>8.5583909682848401E-5</v>
      </c>
      <c r="AE9" s="19">
        <f t="shared" si="13"/>
        <v>0.85989717223650397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287</v>
      </c>
      <c r="F10" s="9">
        <f t="shared" si="0"/>
        <v>80</v>
      </c>
      <c r="G10" s="9">
        <v>48</v>
      </c>
      <c r="H10" s="9">
        <v>17</v>
      </c>
      <c r="I10" s="9">
        <v>15</v>
      </c>
      <c r="J10" s="26"/>
      <c r="K10" s="9">
        <v>1241</v>
      </c>
      <c r="L10" s="9">
        <f t="shared" si="1"/>
        <v>1242</v>
      </c>
      <c r="M10" s="9">
        <v>887</v>
      </c>
      <c r="N10" s="9">
        <v>240</v>
      </c>
      <c r="O10" s="11">
        <v>115</v>
      </c>
      <c r="Q10" s="8">
        <f t="shared" si="2"/>
        <v>5.8914956011730212E-2</v>
      </c>
      <c r="R10" s="9">
        <f t="shared" si="3"/>
        <v>1.6422287390029325E-2</v>
      </c>
      <c r="S10" s="18">
        <f t="shared" si="4"/>
        <v>0.27874564459930312</v>
      </c>
      <c r="T10" s="9">
        <f t="shared" si="5"/>
        <v>5.095014662756598</v>
      </c>
      <c r="U10" s="9">
        <f t="shared" si="6"/>
        <v>5.099120234604106</v>
      </c>
      <c r="V10" s="19">
        <f t="shared" si="7"/>
        <v>1.0008058017727641</v>
      </c>
      <c r="W10" s="18"/>
      <c r="Z10" s="8">
        <f t="shared" si="8"/>
        <v>2.9060689995541463E-7</v>
      </c>
      <c r="AA10" s="9">
        <f t="shared" si="9"/>
        <v>8.1005407653077236E-8</v>
      </c>
      <c r="AB10" s="18">
        <f t="shared" si="10"/>
        <v>0.27874564459930307</v>
      </c>
      <c r="AC10" s="9">
        <f t="shared" si="11"/>
        <v>6.0374202927714385E-4</v>
      </c>
      <c r="AD10" s="9">
        <f t="shared" si="12"/>
        <v>6.0422852567462747E-4</v>
      </c>
      <c r="AE10" s="19">
        <f t="shared" si="13"/>
        <v>1.0008058017727639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>
        <v>10</v>
      </c>
      <c r="F11" s="9">
        <f t="shared" si="0"/>
        <v>2</v>
      </c>
      <c r="G11" s="9">
        <v>1</v>
      </c>
      <c r="H11" s="9"/>
      <c r="I11" s="9">
        <v>1</v>
      </c>
      <c r="J11" s="26"/>
      <c r="K11" s="9">
        <v>1905</v>
      </c>
      <c r="L11" s="9">
        <f t="shared" si="1"/>
        <v>1830</v>
      </c>
      <c r="M11" s="9">
        <v>1642</v>
      </c>
      <c r="N11" s="9">
        <v>166</v>
      </c>
      <c r="O11" s="11">
        <v>22</v>
      </c>
      <c r="Q11" s="8">
        <f t="shared" si="2"/>
        <v>1.4662756598240469E-3</v>
      </c>
      <c r="R11" s="9">
        <f t="shared" si="3"/>
        <v>2.9325513196480938E-4</v>
      </c>
      <c r="S11" s="18">
        <f t="shared" si="4"/>
        <v>0.2</v>
      </c>
      <c r="T11" s="9">
        <f t="shared" si="5"/>
        <v>4.7485337243401755</v>
      </c>
      <c r="U11" s="9">
        <f t="shared" si="6"/>
        <v>4.5615835777126099</v>
      </c>
      <c r="V11" s="19">
        <f t="shared" si="7"/>
        <v>0.96062992125984259</v>
      </c>
      <c r="W11" s="18"/>
      <c r="Z11" s="8">
        <f t="shared" si="8"/>
        <v>1.7847449179842173E-8</v>
      </c>
      <c r="AA11" s="9">
        <f t="shared" si="9"/>
        <v>3.5694898359684346E-9</v>
      </c>
      <c r="AB11" s="18">
        <f t="shared" si="10"/>
        <v>0.2</v>
      </c>
      <c r="AC11" s="9">
        <f t="shared" si="11"/>
        <v>1.5969398497550082E-3</v>
      </c>
      <c r="AD11" s="9">
        <f t="shared" si="12"/>
        <v>1.5340682021268586E-3</v>
      </c>
      <c r="AE11" s="19">
        <f t="shared" si="13"/>
        <v>0.9606299212598427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/>
      <c r="F12" s="9">
        <f t="shared" si="0"/>
        <v>0</v>
      </c>
      <c r="G12" s="9"/>
      <c r="H12" s="9"/>
      <c r="I12" s="9"/>
      <c r="J12" s="26"/>
      <c r="K12" s="9">
        <v>2139</v>
      </c>
      <c r="L12" s="9">
        <f t="shared" si="1"/>
        <v>2092</v>
      </c>
      <c r="M12" s="9">
        <v>2077</v>
      </c>
      <c r="N12" s="9">
        <v>14</v>
      </c>
      <c r="O12" s="11">
        <v>1</v>
      </c>
      <c r="Q12" s="8">
        <f t="shared" si="2"/>
        <v>0</v>
      </c>
      <c r="R12" s="9">
        <f t="shared" si="3"/>
        <v>0</v>
      </c>
      <c r="S12" s="18" t="e">
        <f t="shared" si="4"/>
        <v>#DIV/0!</v>
      </c>
      <c r="T12" s="9">
        <f t="shared" si="5"/>
        <v>3.0109090909090908</v>
      </c>
      <c r="U12" s="9">
        <f t="shared" si="6"/>
        <v>2.94475073313783</v>
      </c>
      <c r="V12" s="19">
        <f t="shared" si="7"/>
        <v>0.97802711547452092</v>
      </c>
      <c r="W12" s="18"/>
      <c r="Z12" s="8">
        <f t="shared" si="8"/>
        <v>0</v>
      </c>
      <c r="AA12" s="9">
        <f t="shared" si="9"/>
        <v>0</v>
      </c>
      <c r="AB12" s="18" t="e">
        <f t="shared" si="10"/>
        <v>#DIV/0!</v>
      </c>
      <c r="AC12" s="9">
        <f t="shared" si="11"/>
        <v>2.1794747291905454E-3</v>
      </c>
      <c r="AD12" s="9">
        <f t="shared" si="12"/>
        <v>2.1315853826398418E-3</v>
      </c>
      <c r="AE12" s="19">
        <f t="shared" si="13"/>
        <v>0.97802711547452092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>
        <v>2353</v>
      </c>
      <c r="L13" s="9">
        <f t="shared" si="1"/>
        <v>2162</v>
      </c>
      <c r="M13" s="9">
        <v>2162</v>
      </c>
      <c r="N13" s="9"/>
      <c r="O13" s="11"/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2.6221114369501466</v>
      </c>
      <c r="U13" s="9">
        <f t="shared" si="6"/>
        <v>2.4092668621700879</v>
      </c>
      <c r="V13" s="19">
        <f t="shared" si="7"/>
        <v>0.91882702932426685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3.4848845408718509E-3</v>
      </c>
      <c r="AD13" s="9">
        <f t="shared" si="12"/>
        <v>3.2020061102273445E-3</v>
      </c>
      <c r="AE13" s="19">
        <f t="shared" si="13"/>
        <v>0.91882702932426685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>
        <v>2841</v>
      </c>
      <c r="L14" s="9">
        <f t="shared" si="1"/>
        <v>2783</v>
      </c>
      <c r="M14" s="9">
        <v>2783</v>
      </c>
      <c r="N14" s="9"/>
      <c r="O14" s="11"/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2.9159824046920821</v>
      </c>
      <c r="U14" s="9">
        <f t="shared" si="6"/>
        <v>2.8564516129032258</v>
      </c>
      <c r="V14" s="19">
        <f t="shared" si="7"/>
        <v>0.97958465329109468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8.0307699760352215E-3</v>
      </c>
      <c r="AD14" s="9">
        <f t="shared" si="12"/>
        <v>7.8668190226349952E-3</v>
      </c>
      <c r="AE14" s="19">
        <f t="shared" si="13"/>
        <v>0.97958465329109468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>
        <v>3822</v>
      </c>
      <c r="L15" s="9">
        <f t="shared" si="1"/>
        <v>3712</v>
      </c>
      <c r="M15" s="9">
        <v>3712</v>
      </c>
      <c r="N15" s="9"/>
      <c r="O15" s="11"/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3.2503812316715539</v>
      </c>
      <c r="U15" s="9">
        <f t="shared" si="6"/>
        <v>3.15683284457478</v>
      </c>
      <c r="V15" s="19">
        <f t="shared" si="7"/>
        <v>0.97121925693354272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1.9110399421714528E-2</v>
      </c>
      <c r="AD15" s="9">
        <f t="shared" si="12"/>
        <v>1.8560387926060788E-2</v>
      </c>
      <c r="AE15" s="19">
        <f t="shared" si="13"/>
        <v>0.97121925693354272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>
        <v>5656</v>
      </c>
      <c r="L16" s="9">
        <f t="shared" si="1"/>
        <v>5627</v>
      </c>
      <c r="M16" s="9">
        <v>5627</v>
      </c>
      <c r="N16" s="9"/>
      <c r="O16" s="11"/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5.6394134897360706</v>
      </c>
      <c r="U16" s="9">
        <f t="shared" si="6"/>
        <v>5.61049853372434</v>
      </c>
      <c r="V16" s="19">
        <f t="shared" si="7"/>
        <v>0.99487270155586982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0.15453310767400186</v>
      </c>
      <c r="AD16" s="9">
        <f t="shared" si="12"/>
        <v>0.15374077031145836</v>
      </c>
      <c r="AE16" s="19">
        <f t="shared" si="13"/>
        <v>0.99487270155586993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>
        <v>6875</v>
      </c>
      <c r="L17" s="9">
        <f t="shared" si="1"/>
        <v>6835</v>
      </c>
      <c r="M17" s="9">
        <v>6835</v>
      </c>
      <c r="N17" s="9"/>
      <c r="O17" s="11"/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2.419354838709677</v>
      </c>
      <c r="U17" s="9">
        <f t="shared" si="6"/>
        <v>2.4052785923753666</v>
      </c>
      <c r="V17" s="19">
        <f t="shared" si="7"/>
        <v>0.99418181818181828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0.53292413586269172</v>
      </c>
      <c r="AD17" s="9">
        <f t="shared" si="12"/>
        <v>0.52982348634494525</v>
      </c>
      <c r="AE17" s="19">
        <f t="shared" si="13"/>
        <v>0.99418181818181839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>
        <v>7294</v>
      </c>
      <c r="L18" s="13">
        <f t="shared" si="1"/>
        <v>7292</v>
      </c>
      <c r="M18" s="13">
        <v>7292</v>
      </c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0.42780058651026392</v>
      </c>
      <c r="U18" s="13">
        <f t="shared" si="6"/>
        <v>0.427683284457478</v>
      </c>
      <c r="V18" s="21">
        <f t="shared" si="7"/>
        <v>0.99972580202906502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0.75523030455612239</v>
      </c>
      <c r="AD18" s="13">
        <f t="shared" si="12"/>
        <v>0.75502322193902449</v>
      </c>
      <c r="AE18" s="21">
        <f t="shared" si="13"/>
        <v>0.99972580202906502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58"/>
      <c r="B20" s="56"/>
      <c r="C20" s="56"/>
      <c r="D20" s="56"/>
      <c r="E20" s="56"/>
      <c r="F20" s="56"/>
      <c r="G20" s="58"/>
      <c r="H20" s="58"/>
      <c r="I20" s="58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7"/>
    </row>
    <row r="22" spans="1:55" s="40" customFormat="1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7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A23" s="58"/>
      <c r="B23" s="56"/>
      <c r="C23" s="56"/>
      <c r="D23" s="56"/>
      <c r="E23" s="56"/>
      <c r="F23" s="56"/>
      <c r="G23" s="58"/>
      <c r="H23" s="58"/>
      <c r="I23" s="58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225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226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45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46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47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48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227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226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45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46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47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48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AE63" s="24"/>
      <c r="AF63" s="39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66"/>
      <c r="Y64" s="66"/>
      <c r="Z64" s="66"/>
      <c r="AA64" s="66"/>
      <c r="AB64" s="66"/>
      <c r="AC64" s="66"/>
      <c r="AD64" s="66"/>
      <c r="AE64" s="66"/>
      <c r="AF64" s="67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38"/>
      <c r="AW64" s="38"/>
      <c r="AX64" s="38"/>
      <c r="AY64" s="38"/>
      <c r="AZ64" s="38"/>
      <c r="BA64" s="24"/>
      <c r="BB64" s="24"/>
      <c r="BC64" s="24"/>
    </row>
    <row r="65" spans="7:55">
      <c r="G65" s="1"/>
      <c r="H65" s="1"/>
      <c r="I65" s="1"/>
      <c r="X65" s="66"/>
      <c r="Y65" s="66"/>
      <c r="Z65" s="66"/>
      <c r="AA65" s="66"/>
      <c r="AB65" s="66"/>
      <c r="AC65" s="66"/>
      <c r="AD65" s="66"/>
      <c r="AE65" s="66"/>
      <c r="AF65" s="67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38"/>
      <c r="AW65" s="38"/>
      <c r="AX65" s="38"/>
      <c r="AY65" s="38"/>
      <c r="AZ65" s="38"/>
      <c r="BA65" s="24"/>
      <c r="BB65" s="24"/>
      <c r="BC65" s="24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DCB0A-F742-42BA-A1FE-164B95FDF176}">
  <sheetPr>
    <tabColor theme="9"/>
  </sheetPr>
  <dimension ref="A1:BC103"/>
  <sheetViews>
    <sheetView topLeftCell="F4" zoomScale="70" zoomScaleNormal="70" workbookViewId="0">
      <selection activeCell="M38" sqref="M38"/>
    </sheetView>
  </sheetViews>
  <sheetFormatPr defaultRowHeight="15"/>
  <cols>
    <col min="1" max="1" width="9.125" style="1" bestFit="1" customWidth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6" width="9" style="1"/>
    <col min="17" max="17" width="9.125" style="1" bestFit="1" customWidth="1"/>
    <col min="18" max="18" width="10.125" style="1" customWidth="1"/>
    <col min="19" max="19" width="9.375" style="1" bestFit="1" customWidth="1"/>
    <col min="20" max="20" width="10.5" style="1" customWidth="1"/>
    <col min="21" max="21" width="10.875" style="1" customWidth="1"/>
    <col min="22" max="22" width="10.12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8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46" width="9.125" style="1" bestFit="1" customWidth="1"/>
    <col min="47" max="16384" width="9" style="1"/>
  </cols>
  <sheetData>
    <row r="1" spans="1:55" ht="15.75" thickBot="1">
      <c r="A1" s="3" t="s">
        <v>220</v>
      </c>
      <c r="E1" s="3" t="s">
        <v>221</v>
      </c>
      <c r="Q1" s="3" t="s">
        <v>222</v>
      </c>
      <c r="Z1" s="3" t="s">
        <v>223</v>
      </c>
      <c r="AG1" s="3" t="s">
        <v>224</v>
      </c>
    </row>
    <row r="2" spans="1:55" s="2" customFormat="1" ht="51" customHeight="1">
      <c r="A2" s="4" t="s">
        <v>0</v>
      </c>
      <c r="B2" s="5" t="s">
        <v>218</v>
      </c>
      <c r="C2" s="25" t="s">
        <v>219</v>
      </c>
      <c r="E2" s="4" t="s">
        <v>92</v>
      </c>
      <c r="F2" s="5" t="s">
        <v>93</v>
      </c>
      <c r="G2" s="6" t="s">
        <v>94</v>
      </c>
      <c r="H2" s="6" t="s">
        <v>95</v>
      </c>
      <c r="I2" s="27" t="s">
        <v>96</v>
      </c>
      <c r="J2" s="30"/>
      <c r="K2" s="5" t="s">
        <v>97</v>
      </c>
      <c r="L2" s="5" t="s">
        <v>98</v>
      </c>
      <c r="M2" s="6" t="s">
        <v>99</v>
      </c>
      <c r="N2" s="6" t="s">
        <v>100</v>
      </c>
      <c r="O2" s="7" t="s">
        <v>101</v>
      </c>
      <c r="Q2" s="4" t="s">
        <v>102</v>
      </c>
      <c r="R2" s="5" t="s">
        <v>103</v>
      </c>
      <c r="S2" s="16" t="s">
        <v>1</v>
      </c>
      <c r="T2" s="5" t="s">
        <v>104</v>
      </c>
      <c r="U2" s="5" t="s">
        <v>105</v>
      </c>
      <c r="V2" s="17" t="s">
        <v>2</v>
      </c>
      <c r="W2" s="22"/>
      <c r="X2" s="48"/>
      <c r="Z2" s="4" t="s">
        <v>106</v>
      </c>
      <c r="AA2" s="5" t="s">
        <v>107</v>
      </c>
      <c r="AB2" s="16" t="s">
        <v>3</v>
      </c>
      <c r="AC2" s="5" t="s">
        <v>108</v>
      </c>
      <c r="AD2" s="5" t="s">
        <v>109</v>
      </c>
      <c r="AE2" s="17" t="s">
        <v>4</v>
      </c>
      <c r="AF2" s="1"/>
      <c r="AG2" s="32"/>
      <c r="AH2" s="5" t="s">
        <v>106</v>
      </c>
      <c r="AI2" s="5" t="s">
        <v>107</v>
      </c>
      <c r="AJ2" s="16" t="s">
        <v>3</v>
      </c>
      <c r="AK2" s="5" t="s">
        <v>108</v>
      </c>
      <c r="AL2" s="5" t="s">
        <v>109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615</v>
      </c>
      <c r="F3" s="9">
        <f>SUM(G3:I3)</f>
        <v>63</v>
      </c>
      <c r="G3" s="9">
        <v>10</v>
      </c>
      <c r="H3" s="9">
        <v>18</v>
      </c>
      <c r="I3" s="9">
        <v>35</v>
      </c>
      <c r="J3" s="26"/>
      <c r="K3" s="9">
        <v>289</v>
      </c>
      <c r="L3" s="9">
        <f>SUM(M3:O3)</f>
        <v>42</v>
      </c>
      <c r="M3" s="9">
        <v>17</v>
      </c>
      <c r="N3" s="9">
        <v>7</v>
      </c>
      <c r="O3" s="11">
        <v>18</v>
      </c>
      <c r="Q3" s="8">
        <f>E3/34100*B3</f>
        <v>0.23445747800586511</v>
      </c>
      <c r="R3" s="9">
        <f>F3/34100*B3</f>
        <v>2.4017595307917888E-2</v>
      </c>
      <c r="S3" s="18">
        <f>R3/Q3</f>
        <v>0.1024390243902439</v>
      </c>
      <c r="T3" s="9">
        <f>K3/34100*C3</f>
        <v>2.4577712609970672</v>
      </c>
      <c r="U3" s="9">
        <f>L3/34100*C3</f>
        <v>0.35718475073313782</v>
      </c>
      <c r="V3" s="19">
        <f>U3/T3</f>
        <v>0.1453287197231834</v>
      </c>
      <c r="W3" s="18"/>
      <c r="Z3" s="8">
        <f>Q3*4*PI()/3*($AH27*10^(-6)/2)^3*10^9</f>
        <v>1.1554228139382103E-10</v>
      </c>
      <c r="AA3" s="9">
        <f>R3*4*PI()/3*($AH27*10^(-6)/2)^3*10^9</f>
        <v>1.1836038581806055E-11</v>
      </c>
      <c r="AB3" s="18">
        <f>AA3/Z3</f>
        <v>0.10243902439024388</v>
      </c>
      <c r="AC3" s="9">
        <f>T3*4*PI()/3*($AH46*10^(-6)/2)^3*10^9</f>
        <v>1.2112068297205928E-9</v>
      </c>
      <c r="AD3" s="9">
        <f>U3*4*PI()/3*($AH46*10^(-6)/2)^3*10^9</f>
        <v>1.7602313788326953E-10</v>
      </c>
      <c r="AE3" s="19">
        <f>AD3/AC3</f>
        <v>0.14532871972318337</v>
      </c>
      <c r="AG3" s="33" t="s">
        <v>5</v>
      </c>
      <c r="AH3" s="9">
        <f>SUM(Z3:Z9)</f>
        <v>8.4556786601512505E-7</v>
      </c>
      <c r="AI3" s="9">
        <f>SUM(AA3:AA9)</f>
        <v>4.7026407718395702E-8</v>
      </c>
      <c r="AJ3" s="18">
        <f>AI3/AH3</f>
        <v>5.561517840077726E-2</v>
      </c>
      <c r="AK3" s="9">
        <f>SUM(AC3:AC9)</f>
        <v>2.4181564822161465E-5</v>
      </c>
      <c r="AL3" s="9">
        <f>SUM(AD3:AD9)</f>
        <v>9.5833697349210748E-6</v>
      </c>
      <c r="AM3" s="35">
        <f>AL3/AK3</f>
        <v>0.39630891571327465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679</v>
      </c>
      <c r="F4" s="9">
        <f t="shared" ref="F4:F18" si="0">SUM(G4:I4)</f>
        <v>60</v>
      </c>
      <c r="G4" s="9">
        <v>7</v>
      </c>
      <c r="H4" s="9">
        <v>17</v>
      </c>
      <c r="I4" s="9">
        <v>36</v>
      </c>
      <c r="J4" s="26"/>
      <c r="K4" s="9">
        <v>340</v>
      </c>
      <c r="L4" s="9">
        <f t="shared" ref="L4:L18" si="1">SUM(M4:O4)</f>
        <v>9</v>
      </c>
      <c r="M4" s="9">
        <v>7</v>
      </c>
      <c r="N4" s="9">
        <v>1</v>
      </c>
      <c r="O4" s="11">
        <v>1</v>
      </c>
      <c r="Q4" s="8">
        <f t="shared" ref="Q4:Q18" si="2">E4/34100*B4</f>
        <v>1.035425219941349</v>
      </c>
      <c r="R4" s="9">
        <f t="shared" ref="R4:R18" si="3">F4/34100*B4</f>
        <v>9.1495601173020524E-2</v>
      </c>
      <c r="S4" s="18">
        <f t="shared" ref="S4:S18" si="4">R4/Q4</f>
        <v>8.8365243004418267E-2</v>
      </c>
      <c r="T4" s="9">
        <f t="shared" ref="T4:T18" si="5">K4/34100*C4</f>
        <v>9.6715542521994138</v>
      </c>
      <c r="U4" s="9">
        <f t="shared" ref="U4:U18" si="6">L4/34100*C4</f>
        <v>0.25601173020527856</v>
      </c>
      <c r="V4" s="19">
        <f t="shared" ref="V4:V18" si="7">U4/T4</f>
        <v>2.6470588235294114E-2</v>
      </c>
      <c r="W4" s="18"/>
      <c r="Z4" s="8">
        <f t="shared" ref="Z4:Z18" si="8">Q4*4*PI()/3*($AH28*10^(-6)/2)^3*10^9</f>
        <v>4.0199550348867827E-9</v>
      </c>
      <c r="AA4" s="9">
        <f t="shared" ref="AA4:AA18" si="9">R4*4*PI()/3*($AH28*10^(-6)/2)^3*10^9</f>
        <v>3.5522430352460523E-10</v>
      </c>
      <c r="AB4" s="18">
        <f t="shared" ref="AB4:AB18" si="10">AA4/Z4</f>
        <v>8.8365243004418254E-2</v>
      </c>
      <c r="AC4" s="9">
        <f t="shared" ref="AC4:AC18" si="11">T4*4*PI()/3*($AH47*10^(-6)/2)^3*10^9</f>
        <v>3.7549030545645771E-8</v>
      </c>
      <c r="AD4" s="9">
        <f t="shared" ref="AD4:AD18" si="12">U4*4*PI()/3*($AH47*10^(-6)/2)^3*10^9</f>
        <v>9.9394492620827027E-10</v>
      </c>
      <c r="AE4" s="19">
        <f t="shared" ref="AE4:AE18" si="13">AD4/AC4</f>
        <v>2.6470588235294114E-2</v>
      </c>
      <c r="AG4" s="33" t="s">
        <v>6</v>
      </c>
      <c r="AH4" s="9">
        <f>SUM(Z10:Z11)</f>
        <v>2.3070601076236024E-7</v>
      </c>
      <c r="AI4" s="9">
        <f>SUM(AA10:AA11)</f>
        <v>2.1628688508971273E-8</v>
      </c>
      <c r="AJ4" s="18">
        <f t="shared" ref="AJ4:AJ6" si="14">AI4/AH4</f>
        <v>9.375E-2</v>
      </c>
      <c r="AK4" s="9">
        <f>SUM(AC10:AC11)</f>
        <v>8.9318479794807658E-5</v>
      </c>
      <c r="AL4" s="9">
        <f>SUM(AD10:AD11)</f>
        <v>8.6371958726830797E-5</v>
      </c>
      <c r="AM4" s="35">
        <f t="shared" ref="AM4:AM6" si="15">AL4/AK4</f>
        <v>0.96701107010838139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704</v>
      </c>
      <c r="F5" s="9">
        <f t="shared" si="0"/>
        <v>27</v>
      </c>
      <c r="G5" s="9"/>
      <c r="H5" s="9">
        <v>6</v>
      </c>
      <c r="I5" s="9">
        <v>21</v>
      </c>
      <c r="J5" s="26"/>
      <c r="K5" s="9">
        <v>335</v>
      </c>
      <c r="L5" s="9">
        <f t="shared" si="1"/>
        <v>12</v>
      </c>
      <c r="M5" s="9">
        <v>2</v>
      </c>
      <c r="N5" s="9">
        <v>2</v>
      </c>
      <c r="O5" s="11">
        <v>8</v>
      </c>
      <c r="Q5" s="8">
        <f t="shared" si="2"/>
        <v>1.6103225806451613</v>
      </c>
      <c r="R5" s="9">
        <f t="shared" si="3"/>
        <v>6.1759530791788857E-2</v>
      </c>
      <c r="S5" s="18">
        <f t="shared" si="4"/>
        <v>3.8352272727272728E-2</v>
      </c>
      <c r="T5" s="9">
        <f t="shared" si="5"/>
        <v>15.718475073313783</v>
      </c>
      <c r="U5" s="9">
        <f t="shared" si="6"/>
        <v>0.56304985337243396</v>
      </c>
      <c r="V5" s="19">
        <f t="shared" si="7"/>
        <v>3.5820895522388055E-2</v>
      </c>
      <c r="W5" s="18"/>
      <c r="Z5" s="8">
        <f t="shared" si="8"/>
        <v>5.0015581936264412E-8</v>
      </c>
      <c r="AA5" s="9">
        <f t="shared" si="9"/>
        <v>1.9182112390328686E-9</v>
      </c>
      <c r="AB5" s="18">
        <f t="shared" si="10"/>
        <v>3.8352272727272735E-2</v>
      </c>
      <c r="AC5" s="9">
        <f t="shared" si="11"/>
        <v>4.8820570945945746E-7</v>
      </c>
      <c r="AD5" s="9">
        <f t="shared" si="12"/>
        <v>1.7487965711980561E-8</v>
      </c>
      <c r="AE5" s="19">
        <f t="shared" si="13"/>
        <v>3.5820895522388048E-2</v>
      </c>
      <c r="AG5" s="33" t="s">
        <v>7</v>
      </c>
      <c r="AH5" s="9">
        <f>SUM(Z12:Z18)</f>
        <v>0</v>
      </c>
      <c r="AI5" s="9">
        <f>SUM(AA12:AA18)</f>
        <v>0</v>
      </c>
      <c r="AJ5" s="18" t="e">
        <f t="shared" si="14"/>
        <v>#DIV/0!</v>
      </c>
      <c r="AK5" s="9">
        <f>SUM(AC12:AC18)</f>
        <v>3.3358804955985731E-4</v>
      </c>
      <c r="AL5" s="9">
        <f>SUM(AD12:AD18)</f>
        <v>2.8131042095468658E-4</v>
      </c>
      <c r="AM5" s="35">
        <f t="shared" si="15"/>
        <v>0.84328686631866201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697</v>
      </c>
      <c r="F6" s="9">
        <f t="shared" si="0"/>
        <v>30</v>
      </c>
      <c r="G6" s="9"/>
      <c r="H6" s="9">
        <v>8</v>
      </c>
      <c r="I6" s="9">
        <v>22</v>
      </c>
      <c r="J6" s="26"/>
      <c r="K6" s="9">
        <v>326</v>
      </c>
      <c r="L6" s="9">
        <f t="shared" si="1"/>
        <v>9</v>
      </c>
      <c r="M6" s="9">
        <v>6</v>
      </c>
      <c r="N6" s="9">
        <v>2</v>
      </c>
      <c r="O6" s="11">
        <v>1</v>
      </c>
      <c r="Q6" s="8">
        <f t="shared" si="2"/>
        <v>0.81759530791788859</v>
      </c>
      <c r="R6" s="9">
        <f t="shared" si="3"/>
        <v>3.5190615835777123E-2</v>
      </c>
      <c r="S6" s="18">
        <f t="shared" si="4"/>
        <v>4.3041606886657098E-2</v>
      </c>
      <c r="T6" s="9">
        <f t="shared" si="5"/>
        <v>8.3173020527859229</v>
      </c>
      <c r="U6" s="9">
        <f t="shared" si="6"/>
        <v>0.22961876832844574</v>
      </c>
      <c r="V6" s="19">
        <f t="shared" si="7"/>
        <v>2.7607361963190188E-2</v>
      </c>
      <c r="W6" s="18"/>
      <c r="Z6" s="8">
        <f t="shared" si="8"/>
        <v>1.1756473863088786E-7</v>
      </c>
      <c r="AA6" s="9">
        <f t="shared" si="9"/>
        <v>5.0601752638832653E-9</v>
      </c>
      <c r="AB6" s="18">
        <f t="shared" si="10"/>
        <v>4.3041606886657105E-2</v>
      </c>
      <c r="AC6" s="9">
        <f t="shared" si="11"/>
        <v>1.6390518363834938E-6</v>
      </c>
      <c r="AD6" s="9">
        <f t="shared" si="12"/>
        <v>4.5249897323470694E-8</v>
      </c>
      <c r="AE6" s="19">
        <f t="shared" si="13"/>
        <v>2.7607361963190188E-2</v>
      </c>
      <c r="AG6" s="34" t="s">
        <v>8</v>
      </c>
      <c r="AH6" s="13">
        <f>SUM(Z3:Z18)</f>
        <v>1.0762738767774853E-6</v>
      </c>
      <c r="AI6" s="13">
        <f>SUM(AA3:AA18)</f>
        <v>6.8655096227366969E-8</v>
      </c>
      <c r="AJ6" s="20">
        <f t="shared" si="14"/>
        <v>6.3789614993657512E-2</v>
      </c>
      <c r="AK6" s="13">
        <f>SUM(AC3:AC18)</f>
        <v>4.4708809417682638E-4</v>
      </c>
      <c r="AL6" s="13">
        <f>SUM(AD3:AD18)</f>
        <v>3.7726574941643847E-4</v>
      </c>
      <c r="AM6" s="36">
        <f t="shared" si="15"/>
        <v>0.84382866448514127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707</v>
      </c>
      <c r="F7" s="9">
        <f t="shared" si="0"/>
        <v>32</v>
      </c>
      <c r="G7" s="9">
        <v>2</v>
      </c>
      <c r="H7" s="9">
        <v>2</v>
      </c>
      <c r="I7" s="9">
        <v>28</v>
      </c>
      <c r="J7" s="26"/>
      <c r="K7" s="9">
        <v>318</v>
      </c>
      <c r="L7" s="9">
        <f t="shared" si="1"/>
        <v>31</v>
      </c>
      <c r="M7" s="9">
        <v>20</v>
      </c>
      <c r="N7" s="9">
        <v>5</v>
      </c>
      <c r="O7" s="11">
        <v>6</v>
      </c>
      <c r="Q7" s="8">
        <f t="shared" si="2"/>
        <v>0.49759530791788853</v>
      </c>
      <c r="R7" s="9">
        <f t="shared" si="3"/>
        <v>2.2521994134897361E-2</v>
      </c>
      <c r="S7" s="18">
        <f t="shared" si="4"/>
        <v>4.5261669024045263E-2</v>
      </c>
      <c r="T7" s="9">
        <f t="shared" si="5"/>
        <v>3.9167155425219939</v>
      </c>
      <c r="U7" s="9">
        <f t="shared" si="6"/>
        <v>0.38181818181818183</v>
      </c>
      <c r="V7" s="19">
        <f t="shared" si="7"/>
        <v>9.7484276729559755E-2</v>
      </c>
      <c r="W7" s="18"/>
      <c r="Z7" s="8">
        <f t="shared" si="8"/>
        <v>1.9698358165456356E-7</v>
      </c>
      <c r="AA7" s="9">
        <f t="shared" si="9"/>
        <v>8.9158056760198499E-9</v>
      </c>
      <c r="AB7" s="18">
        <f t="shared" si="10"/>
        <v>4.5261669024045263E-2</v>
      </c>
      <c r="AC7" s="9">
        <f t="shared" si="11"/>
        <v>3.4996480404160305E-6</v>
      </c>
      <c r="AD7" s="9">
        <f t="shared" si="12"/>
        <v>3.4116065802797784E-7</v>
      </c>
      <c r="AE7" s="19">
        <f t="shared" si="13"/>
        <v>9.7484276729559755E-2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674</v>
      </c>
      <c r="F8" s="9">
        <f t="shared" si="0"/>
        <v>36</v>
      </c>
      <c r="G8" s="9">
        <v>4</v>
      </c>
      <c r="H8" s="9">
        <v>8</v>
      </c>
      <c r="I8" s="9">
        <v>24</v>
      </c>
      <c r="J8" s="26"/>
      <c r="K8" s="9">
        <v>300</v>
      </c>
      <c r="L8" s="9">
        <f t="shared" si="1"/>
        <v>95</v>
      </c>
      <c r="M8" s="9">
        <v>63</v>
      </c>
      <c r="N8" s="9">
        <v>20</v>
      </c>
      <c r="O8" s="11">
        <v>12</v>
      </c>
      <c r="Q8" s="8">
        <f t="shared" si="2"/>
        <v>0.23718475073313783</v>
      </c>
      <c r="R8" s="9">
        <f t="shared" si="3"/>
        <v>1.2668621700879765E-2</v>
      </c>
      <c r="S8" s="18">
        <f t="shared" si="4"/>
        <v>5.3412462908011868E-2</v>
      </c>
      <c r="T8" s="9">
        <f t="shared" si="5"/>
        <v>2.1114369501466279</v>
      </c>
      <c r="U8" s="9">
        <f t="shared" si="6"/>
        <v>0.66862170087976547</v>
      </c>
      <c r="V8" s="19">
        <f t="shared" si="7"/>
        <v>0.31666666666666665</v>
      </c>
      <c r="W8" s="18"/>
      <c r="Z8" s="8">
        <f t="shared" si="8"/>
        <v>2.1299422927987966E-7</v>
      </c>
      <c r="AA8" s="9">
        <f t="shared" si="9"/>
        <v>1.1376546371032147E-8</v>
      </c>
      <c r="AB8" s="18">
        <f t="shared" si="10"/>
        <v>5.3412462908011868E-2</v>
      </c>
      <c r="AC8" s="9">
        <f t="shared" si="11"/>
        <v>8.3753157722093909E-6</v>
      </c>
      <c r="AD8" s="9">
        <f t="shared" si="12"/>
        <v>2.6521833278663072E-6</v>
      </c>
      <c r="AE8" s="19">
        <f t="shared" si="13"/>
        <v>0.31666666666666665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558</v>
      </c>
      <c r="F9" s="9">
        <f t="shared" si="0"/>
        <v>41</v>
      </c>
      <c r="G9" s="9">
        <v>6</v>
      </c>
      <c r="H9" s="9">
        <v>13</v>
      </c>
      <c r="I9" s="9">
        <v>22</v>
      </c>
      <c r="J9" s="26"/>
      <c r="K9" s="9">
        <v>303</v>
      </c>
      <c r="L9" s="9">
        <f t="shared" si="1"/>
        <v>195</v>
      </c>
      <c r="M9" s="9">
        <v>112</v>
      </c>
      <c r="N9" s="9">
        <v>42</v>
      </c>
      <c r="O9" s="11">
        <v>41</v>
      </c>
      <c r="Q9" s="8">
        <f t="shared" si="2"/>
        <v>9.818181818181819E-2</v>
      </c>
      <c r="R9" s="9">
        <f t="shared" si="3"/>
        <v>7.2140762463343104E-3</v>
      </c>
      <c r="S9" s="18">
        <f t="shared" si="4"/>
        <v>7.3476702508960559E-2</v>
      </c>
      <c r="T9" s="9">
        <f t="shared" si="5"/>
        <v>0.97741935483870979</v>
      </c>
      <c r="U9" s="9">
        <f t="shared" si="6"/>
        <v>0.62903225806451613</v>
      </c>
      <c r="V9" s="19">
        <f t="shared" si="7"/>
        <v>0.64356435643564347</v>
      </c>
      <c r="W9" s="18"/>
      <c r="Z9" s="8">
        <f t="shared" si="8"/>
        <v>2.6387423719724894E-7</v>
      </c>
      <c r="AA9" s="9">
        <f t="shared" si="9"/>
        <v>1.9388608826321159E-8</v>
      </c>
      <c r="AB9" s="18">
        <f t="shared" si="10"/>
        <v>7.3476702508960573E-2</v>
      </c>
      <c r="AC9" s="9">
        <f t="shared" si="11"/>
        <v>1.0140583226317724E-5</v>
      </c>
      <c r="AD9" s="9">
        <f t="shared" si="12"/>
        <v>6.5261179179272476E-6</v>
      </c>
      <c r="AE9" s="19">
        <f t="shared" si="13"/>
        <v>0.64356435643564347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192</v>
      </c>
      <c r="F10" s="9">
        <f t="shared" si="0"/>
        <v>18</v>
      </c>
      <c r="G10" s="9">
        <v>5</v>
      </c>
      <c r="H10" s="9">
        <v>5</v>
      </c>
      <c r="I10" s="9">
        <v>8</v>
      </c>
      <c r="J10" s="26"/>
      <c r="K10" s="9">
        <v>356</v>
      </c>
      <c r="L10" s="9">
        <f t="shared" si="1"/>
        <v>337</v>
      </c>
      <c r="M10" s="9">
        <v>208</v>
      </c>
      <c r="N10" s="9">
        <v>60</v>
      </c>
      <c r="O10" s="11">
        <v>69</v>
      </c>
      <c r="Q10" s="8">
        <f t="shared" si="2"/>
        <v>3.9413489736070381E-2</v>
      </c>
      <c r="R10" s="9">
        <f t="shared" si="3"/>
        <v>3.6950146627565982E-3</v>
      </c>
      <c r="S10" s="18">
        <f t="shared" si="4"/>
        <v>9.375E-2</v>
      </c>
      <c r="T10" s="9">
        <f t="shared" si="5"/>
        <v>1.46158357771261</v>
      </c>
      <c r="U10" s="9">
        <f t="shared" si="6"/>
        <v>1.3835777126099706</v>
      </c>
      <c r="V10" s="19">
        <f t="shared" si="7"/>
        <v>0.94662921348314599</v>
      </c>
      <c r="W10" s="18"/>
      <c r="Z10" s="8">
        <f t="shared" si="8"/>
        <v>2.3070601076236024E-7</v>
      </c>
      <c r="AA10" s="9">
        <f t="shared" si="9"/>
        <v>2.1628688508971273E-8</v>
      </c>
      <c r="AB10" s="18">
        <f t="shared" si="10"/>
        <v>9.375E-2</v>
      </c>
      <c r="AC10" s="9">
        <f t="shared" si="11"/>
        <v>7.1707348927916667E-5</v>
      </c>
      <c r="AD10" s="9">
        <f t="shared" si="12"/>
        <v>6.7880271316595256E-5</v>
      </c>
      <c r="AE10" s="19">
        <f t="shared" si="13"/>
        <v>0.94662921348314588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/>
      <c r="F11" s="9">
        <f t="shared" si="0"/>
        <v>0</v>
      </c>
      <c r="G11" s="9"/>
      <c r="H11" s="9"/>
      <c r="I11" s="9"/>
      <c r="J11" s="26"/>
      <c r="K11" s="9">
        <v>340</v>
      </c>
      <c r="L11" s="9">
        <f t="shared" si="1"/>
        <v>357</v>
      </c>
      <c r="M11" s="9">
        <v>250</v>
      </c>
      <c r="N11" s="9">
        <v>66</v>
      </c>
      <c r="O11" s="11">
        <v>41</v>
      </c>
      <c r="Q11" s="8">
        <f t="shared" si="2"/>
        <v>0</v>
      </c>
      <c r="R11" s="9">
        <f t="shared" si="3"/>
        <v>0</v>
      </c>
      <c r="S11" s="18" t="e">
        <f t="shared" si="4"/>
        <v>#DIV/0!</v>
      </c>
      <c r="T11" s="9">
        <f t="shared" si="5"/>
        <v>0.84750733137829914</v>
      </c>
      <c r="U11" s="9">
        <f t="shared" si="6"/>
        <v>0.88988269794721409</v>
      </c>
      <c r="V11" s="19">
        <f t="shared" si="7"/>
        <v>1.05</v>
      </c>
      <c r="W11" s="18"/>
      <c r="Z11" s="8">
        <f t="shared" si="8"/>
        <v>0</v>
      </c>
      <c r="AA11" s="9">
        <f t="shared" si="9"/>
        <v>0</v>
      </c>
      <c r="AB11" s="18" t="e">
        <f t="shared" si="10"/>
        <v>#DIV/0!</v>
      </c>
      <c r="AC11" s="9">
        <f t="shared" si="11"/>
        <v>1.7611130866890995E-5</v>
      </c>
      <c r="AD11" s="9">
        <f t="shared" si="12"/>
        <v>1.8491687410235548E-5</v>
      </c>
      <c r="AE11" s="19">
        <f t="shared" si="13"/>
        <v>1.0500000000000003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/>
      <c r="F12" s="9">
        <f t="shared" si="0"/>
        <v>0</v>
      </c>
      <c r="G12" s="9"/>
      <c r="H12" s="9"/>
      <c r="I12" s="9"/>
      <c r="J12" s="26"/>
      <c r="K12" s="9">
        <v>193</v>
      </c>
      <c r="L12" s="9">
        <f t="shared" si="1"/>
        <v>162</v>
      </c>
      <c r="M12" s="9">
        <v>144</v>
      </c>
      <c r="N12" s="9">
        <v>14</v>
      </c>
      <c r="O12" s="11">
        <v>4</v>
      </c>
      <c r="Q12" s="8">
        <f t="shared" si="2"/>
        <v>0</v>
      </c>
      <c r="R12" s="9">
        <f t="shared" si="3"/>
        <v>0</v>
      </c>
      <c r="S12" s="18" t="e">
        <f t="shared" si="4"/>
        <v>#DIV/0!</v>
      </c>
      <c r="T12" s="9">
        <f t="shared" si="5"/>
        <v>0.27167155425219941</v>
      </c>
      <c r="U12" s="9">
        <f t="shared" si="6"/>
        <v>0.2280351906158358</v>
      </c>
      <c r="V12" s="19">
        <f t="shared" si="7"/>
        <v>0.83937823834196901</v>
      </c>
      <c r="W12" s="18"/>
      <c r="Z12" s="8">
        <f t="shared" si="8"/>
        <v>0</v>
      </c>
      <c r="AA12" s="9">
        <f t="shared" si="9"/>
        <v>0</v>
      </c>
      <c r="AB12" s="18" t="e">
        <f t="shared" si="10"/>
        <v>#DIV/0!</v>
      </c>
      <c r="AC12" s="9">
        <f t="shared" si="11"/>
        <v>1.9286358758699071E-4</v>
      </c>
      <c r="AD12" s="9">
        <f t="shared" si="12"/>
        <v>1.6188549838908029E-4</v>
      </c>
      <c r="AE12" s="19">
        <f t="shared" si="13"/>
        <v>0.8393782383419689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>
        <v>76</v>
      </c>
      <c r="L13" s="9">
        <f t="shared" si="1"/>
        <v>61</v>
      </c>
      <c r="M13" s="9">
        <v>61</v>
      </c>
      <c r="N13" s="9"/>
      <c r="O13" s="11"/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8.4692082111436945E-2</v>
      </c>
      <c r="U13" s="9">
        <f t="shared" si="6"/>
        <v>6.7976539589442816E-2</v>
      </c>
      <c r="V13" s="19">
        <f t="shared" si="7"/>
        <v>0.80263157894736847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1.1115383492557788E-4</v>
      </c>
      <c r="AD13" s="9">
        <f t="shared" si="12"/>
        <v>8.9215578032371715E-5</v>
      </c>
      <c r="AE13" s="19">
        <f t="shared" si="13"/>
        <v>0.80263157894736836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>
        <v>7</v>
      </c>
      <c r="L14" s="9">
        <f t="shared" si="1"/>
        <v>9</v>
      </c>
      <c r="M14" s="9">
        <v>9</v>
      </c>
      <c r="N14" s="9"/>
      <c r="O14" s="11"/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7.1847507331378301E-3</v>
      </c>
      <c r="U14" s="9">
        <f t="shared" si="6"/>
        <v>9.2375366568914954E-3</v>
      </c>
      <c r="V14" s="19">
        <f t="shared" si="7"/>
        <v>1.2857142857142856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1.9630584921296677E-5</v>
      </c>
      <c r="AD14" s="9">
        <f t="shared" si="12"/>
        <v>2.5239323470238588E-5</v>
      </c>
      <c r="AE14" s="19">
        <f t="shared" si="13"/>
        <v>1.2857142857142858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>
        <v>2</v>
      </c>
      <c r="L15" s="9">
        <f t="shared" si="1"/>
        <v>1</v>
      </c>
      <c r="M15" s="9">
        <v>1</v>
      </c>
      <c r="N15" s="9"/>
      <c r="O15" s="11"/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1.7008797653958944E-3</v>
      </c>
      <c r="U15" s="9">
        <f t="shared" si="6"/>
        <v>8.5043988269794721E-4</v>
      </c>
      <c r="V15" s="19">
        <f t="shared" si="7"/>
        <v>0.5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9.9400421259919645E-6</v>
      </c>
      <c r="AD15" s="9">
        <f t="shared" si="12"/>
        <v>4.9700210629959822E-6</v>
      </c>
      <c r="AE15" s="19">
        <f t="shared" si="13"/>
        <v>0.5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/>
      <c r="L16" s="9">
        <f t="shared" si="1"/>
        <v>0</v>
      </c>
      <c r="M16" s="9"/>
      <c r="N16" s="9"/>
      <c r="O16" s="11"/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0</v>
      </c>
      <c r="U16" s="9">
        <f t="shared" si="6"/>
        <v>0</v>
      </c>
      <c r="V16" s="19" t="e">
        <f t="shared" si="7"/>
        <v>#DIV/0!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</v>
      </c>
      <c r="AD16" s="9">
        <f t="shared" si="12"/>
        <v>0</v>
      </c>
      <c r="AE16" s="19" t="e">
        <f t="shared" si="13"/>
        <v>#DIV/0!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/>
      <c r="L17" s="9">
        <f t="shared" si="1"/>
        <v>0</v>
      </c>
      <c r="M17" s="9"/>
      <c r="N17" s="9"/>
      <c r="O17" s="11"/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0</v>
      </c>
      <c r="U17" s="9">
        <f t="shared" si="6"/>
        <v>0</v>
      </c>
      <c r="V17" s="19" t="e">
        <f t="shared" si="7"/>
        <v>#DIV/0!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0</v>
      </c>
      <c r="AD17" s="9">
        <f t="shared" si="12"/>
        <v>0</v>
      </c>
      <c r="AE17" s="19" t="e">
        <f t="shared" si="13"/>
        <v>#DIV/0!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/>
      <c r="L18" s="13">
        <f t="shared" si="1"/>
        <v>0</v>
      </c>
      <c r="M18" s="13"/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0</v>
      </c>
      <c r="U18" s="13">
        <f t="shared" si="6"/>
        <v>0</v>
      </c>
      <c r="V18" s="21" t="e">
        <f t="shared" si="7"/>
        <v>#DIV/0!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0</v>
      </c>
      <c r="AD18" s="13">
        <f t="shared" si="12"/>
        <v>0</v>
      </c>
      <c r="AE18" s="21" t="e">
        <f t="shared" si="13"/>
        <v>#DIV/0!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58"/>
      <c r="B20" s="56"/>
      <c r="C20" s="56"/>
      <c r="D20" s="56"/>
      <c r="E20" s="56"/>
      <c r="F20" s="56"/>
      <c r="G20" s="58"/>
      <c r="H20" s="58"/>
      <c r="I20" s="58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7"/>
    </row>
    <row r="22" spans="1:55" s="40" customFormat="1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7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A23" s="58"/>
      <c r="B23" s="56"/>
      <c r="C23" s="56"/>
      <c r="D23" s="56"/>
      <c r="E23" s="56"/>
      <c r="F23" s="56"/>
      <c r="G23" s="58"/>
      <c r="H23" s="58"/>
      <c r="I23" s="58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225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226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45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46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47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48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227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226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45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46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47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48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AE63" s="24"/>
      <c r="AF63" s="39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66"/>
      <c r="Y64" s="66"/>
      <c r="Z64" s="66"/>
      <c r="AA64" s="66"/>
      <c r="AB64" s="66"/>
      <c r="AC64" s="66"/>
      <c r="AD64" s="66"/>
      <c r="AE64" s="66"/>
      <c r="AF64" s="67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38"/>
      <c r="BA64" s="24"/>
      <c r="BB64" s="24"/>
      <c r="BC64" s="24"/>
    </row>
    <row r="65" spans="7:55">
      <c r="G65" s="1"/>
      <c r="H65" s="1"/>
      <c r="I65" s="1"/>
      <c r="X65" s="66"/>
      <c r="Y65" s="66"/>
      <c r="Z65" s="66"/>
      <c r="AA65" s="66"/>
      <c r="AB65" s="66"/>
      <c r="AC65" s="66"/>
      <c r="AD65" s="66"/>
      <c r="AE65" s="66"/>
      <c r="AF65" s="67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38"/>
      <c r="BA65" s="24"/>
      <c r="BB65" s="24"/>
      <c r="BC65" s="24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B3BBE-86D8-482F-BE17-41176198735C}">
  <sheetPr>
    <tabColor theme="9"/>
  </sheetPr>
  <dimension ref="A1:BC103"/>
  <sheetViews>
    <sheetView zoomScale="85" zoomScaleNormal="85" workbookViewId="0">
      <selection activeCell="Q32" sqref="Q32"/>
    </sheetView>
  </sheetViews>
  <sheetFormatPr defaultRowHeight="15"/>
  <cols>
    <col min="1" max="1" width="9.125" style="1" bestFit="1" customWidth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6" width="9" style="1"/>
    <col min="17" max="17" width="9.125" style="1" bestFit="1" customWidth="1"/>
    <col min="18" max="18" width="10.125" style="1" customWidth="1"/>
    <col min="19" max="19" width="9.375" style="1" bestFit="1" customWidth="1"/>
    <col min="20" max="20" width="10.5" style="1" customWidth="1"/>
    <col min="21" max="21" width="10.875" style="1" customWidth="1"/>
    <col min="22" max="22" width="9.87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8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46" width="9.125" style="1" bestFit="1" customWidth="1"/>
    <col min="47" max="16384" width="9" style="1"/>
  </cols>
  <sheetData>
    <row r="1" spans="1:55" ht="15.75" thickBot="1">
      <c r="A1" s="3" t="s">
        <v>220</v>
      </c>
      <c r="E1" s="3" t="s">
        <v>221</v>
      </c>
      <c r="Q1" s="3" t="s">
        <v>222</v>
      </c>
      <c r="Z1" s="3" t="s">
        <v>223</v>
      </c>
      <c r="AG1" s="3" t="s">
        <v>224</v>
      </c>
    </row>
    <row r="2" spans="1:55" s="2" customFormat="1" ht="51" customHeight="1">
      <c r="A2" s="4" t="s">
        <v>0</v>
      </c>
      <c r="B2" s="5" t="s">
        <v>218</v>
      </c>
      <c r="C2" s="25" t="s">
        <v>219</v>
      </c>
      <c r="E2" s="4" t="s">
        <v>110</v>
      </c>
      <c r="F2" s="5" t="s">
        <v>111</v>
      </c>
      <c r="G2" s="6" t="s">
        <v>113</v>
      </c>
      <c r="H2" s="6" t="s">
        <v>112</v>
      </c>
      <c r="I2" s="27" t="s">
        <v>114</v>
      </c>
      <c r="J2" s="30"/>
      <c r="K2" s="5" t="s">
        <v>115</v>
      </c>
      <c r="L2" s="5" t="s">
        <v>116</v>
      </c>
      <c r="M2" s="6" t="s">
        <v>117</v>
      </c>
      <c r="N2" s="6" t="s">
        <v>118</v>
      </c>
      <c r="O2" s="7" t="s">
        <v>119</v>
      </c>
      <c r="Q2" s="4" t="s">
        <v>120</v>
      </c>
      <c r="R2" s="5" t="s">
        <v>121</v>
      </c>
      <c r="S2" s="16" t="s">
        <v>1</v>
      </c>
      <c r="T2" s="5" t="s">
        <v>122</v>
      </c>
      <c r="U2" s="5" t="s">
        <v>123</v>
      </c>
      <c r="V2" s="17" t="s">
        <v>2</v>
      </c>
      <c r="W2" s="22"/>
      <c r="X2" s="48"/>
      <c r="Z2" s="4" t="s">
        <v>124</v>
      </c>
      <c r="AA2" s="5" t="s">
        <v>125</v>
      </c>
      <c r="AB2" s="16" t="s">
        <v>3</v>
      </c>
      <c r="AC2" s="5" t="s">
        <v>126</v>
      </c>
      <c r="AD2" s="5" t="s">
        <v>127</v>
      </c>
      <c r="AE2" s="17" t="s">
        <v>4</v>
      </c>
      <c r="AF2" s="1"/>
      <c r="AG2" s="32"/>
      <c r="AH2" s="5" t="s">
        <v>124</v>
      </c>
      <c r="AI2" s="5" t="s">
        <v>125</v>
      </c>
      <c r="AJ2" s="16" t="s">
        <v>3</v>
      </c>
      <c r="AK2" s="5" t="s">
        <v>126</v>
      </c>
      <c r="AL2" s="5" t="s">
        <v>127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975</v>
      </c>
      <c r="F3" s="9">
        <f>SUM(G3:I3)</f>
        <v>53</v>
      </c>
      <c r="G3" s="9">
        <v>14</v>
      </c>
      <c r="H3" s="9">
        <v>12</v>
      </c>
      <c r="I3" s="9">
        <v>27</v>
      </c>
      <c r="J3" s="26"/>
      <c r="K3" s="9">
        <v>385</v>
      </c>
      <c r="L3" s="9">
        <f>SUM(M3:O3)</f>
        <v>50</v>
      </c>
      <c r="M3" s="9">
        <v>19</v>
      </c>
      <c r="N3" s="9">
        <v>7</v>
      </c>
      <c r="O3" s="11">
        <v>24</v>
      </c>
      <c r="Q3" s="8">
        <f>E3/68200*B3</f>
        <v>0.18585043988269795</v>
      </c>
      <c r="R3" s="9">
        <f>F3/68200*B3</f>
        <v>1.0102639296187684E-2</v>
      </c>
      <c r="S3" s="18">
        <f>R3/Q3</f>
        <v>5.4358974358974362E-2</v>
      </c>
      <c r="T3" s="9">
        <f>K3/68200*C3</f>
        <v>1.6370967741935483</v>
      </c>
      <c r="U3" s="9">
        <f>L3/68200*C3</f>
        <v>0.21260997067448681</v>
      </c>
      <c r="V3" s="19">
        <f>U3/T3</f>
        <v>0.12987012987012989</v>
      </c>
      <c r="W3" s="18"/>
      <c r="Z3" s="8">
        <f>Q3*4*PI()/3*($AJ27*10^(-6)/2)^3*10^9</f>
        <v>9.1588393787784947E-11</v>
      </c>
      <c r="AA3" s="9">
        <f>R3*4*PI()/3*($AJ27*10^(-6)/2)^3*10^9</f>
        <v>4.9786511494898487E-12</v>
      </c>
      <c r="AB3" s="18">
        <f>AA3/Z3</f>
        <v>5.4358974358974362E-2</v>
      </c>
      <c r="AC3" s="9">
        <f>T3*4*PI()/3*($AJ46*10^(-6)/2)^3*10^9</f>
        <v>8.0677271529831875E-10</v>
      </c>
      <c r="AD3" s="9">
        <f>U3*4*PI()/3*($AJ46*10^(-6)/2)^3*10^9</f>
        <v>1.0477567731146997E-10</v>
      </c>
      <c r="AE3" s="19">
        <f>AD3/AC3</f>
        <v>0.12987012987012986</v>
      </c>
      <c r="AG3" s="33" t="s">
        <v>5</v>
      </c>
      <c r="AH3" s="9">
        <f>SUM(Z3:Z9)</f>
        <v>5.7950398227609956E-7</v>
      </c>
      <c r="AI3" s="9">
        <f>SUM(AA3:AA9)</f>
        <v>1.7546061132523685E-8</v>
      </c>
      <c r="AJ3" s="18">
        <f>AI3/AH3</f>
        <v>3.0277723137653985E-2</v>
      </c>
      <c r="AK3" s="9">
        <f>SUM(AC3:AC9)</f>
        <v>1.0259298664097232E-5</v>
      </c>
      <c r="AL3" s="9">
        <f>SUM(AD3:AD9)</f>
        <v>3.5810518353066414E-6</v>
      </c>
      <c r="AM3" s="35">
        <f>AL3/AK3</f>
        <v>0.34905425337100821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1005</v>
      </c>
      <c r="F4" s="9">
        <f t="shared" ref="F4:F18" si="0">SUM(G4:I4)</f>
        <v>39</v>
      </c>
      <c r="G4" s="9">
        <v>6</v>
      </c>
      <c r="H4" s="9">
        <v>10</v>
      </c>
      <c r="I4" s="9">
        <v>23</v>
      </c>
      <c r="J4" s="26"/>
      <c r="K4" s="9">
        <v>406</v>
      </c>
      <c r="L4" s="9">
        <f t="shared" ref="L4:L18" si="1">SUM(M4:O4)</f>
        <v>23</v>
      </c>
      <c r="M4" s="9">
        <v>11</v>
      </c>
      <c r="N4" s="9">
        <v>4</v>
      </c>
      <c r="O4" s="11">
        <v>8</v>
      </c>
      <c r="Q4" s="8">
        <f t="shared" ref="Q4:Q18" si="2">E4/68200*B4</f>
        <v>0.76627565982404688</v>
      </c>
      <c r="R4" s="9">
        <f t="shared" ref="R4:R18" si="3">F4/68200*B4</f>
        <v>2.9736070381231671E-2</v>
      </c>
      <c r="S4" s="18">
        <f t="shared" ref="S4:S18" si="4">R4/Q4</f>
        <v>3.880597014925373E-2</v>
      </c>
      <c r="T4" s="9">
        <f t="shared" ref="T4:T18" si="5">K4/68200*C4</f>
        <v>5.7744868035190615</v>
      </c>
      <c r="U4" s="9">
        <f t="shared" ref="U4:U18" si="6">L4/68200*C4</f>
        <v>0.32712609970674489</v>
      </c>
      <c r="V4" s="19">
        <f t="shared" ref="V4:V18" si="7">U4/T4</f>
        <v>5.6650246305418726E-2</v>
      </c>
      <c r="W4" s="18"/>
      <c r="Z4" s="8">
        <f t="shared" ref="Z4:Z18" si="8">Q4*4*PI()/3*($AJ28*10^(-6)/2)^3*10^9</f>
        <v>2.9750035420185687E-9</v>
      </c>
      <c r="AA4" s="9">
        <f t="shared" ref="AA4:AA18" si="9">R4*4*PI()/3*($AJ28*10^(-6)/2)^3*10^9</f>
        <v>1.1544789864549671E-10</v>
      </c>
      <c r="AB4" s="18">
        <f t="shared" ref="AB4:AB18" si="10">AA4/Z4</f>
        <v>3.8805970149253737E-2</v>
      </c>
      <c r="AC4" s="9">
        <f t="shared" ref="AC4:AC18" si="11">T4*4*PI()/3*($AJ47*10^(-6)/2)^3*10^9</f>
        <v>2.2418980002253214E-8</v>
      </c>
      <c r="AD4" s="9">
        <f t="shared" ref="AD4:AD18" si="12">U4*4*PI()/3*($AJ47*10^(-6)/2)^3*10^9</f>
        <v>1.2700407390439013E-9</v>
      </c>
      <c r="AE4" s="19">
        <f t="shared" ref="AE4:AE18" si="13">AD4/AC4</f>
        <v>5.6650246305418719E-2</v>
      </c>
      <c r="AG4" s="33" t="s">
        <v>6</v>
      </c>
      <c r="AH4" s="9">
        <f>SUM(Z10:Z11)</f>
        <v>1.6813981843145224E-7</v>
      </c>
      <c r="AI4" s="9">
        <f>SUM(AA10:AA11)</f>
        <v>1.2585315750857204E-8</v>
      </c>
      <c r="AJ4" s="18">
        <f t="shared" ref="AJ4:AJ6" si="14">AI4/AH4</f>
        <v>7.4850299401197612E-2</v>
      </c>
      <c r="AK4" s="9">
        <f>SUM(AC10:AC11)</f>
        <v>2.7586951151373137E-5</v>
      </c>
      <c r="AL4" s="9">
        <f>SUM(AD10:AD11)</f>
        <v>2.6446967960711534E-5</v>
      </c>
      <c r="AM4" s="35">
        <f t="shared" ref="AM4:AM6" si="15">AL4/AK4</f>
        <v>0.95867672420897942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1087</v>
      </c>
      <c r="F5" s="9">
        <f t="shared" si="0"/>
        <v>34</v>
      </c>
      <c r="G5" s="9">
        <v>5</v>
      </c>
      <c r="H5" s="9">
        <v>5</v>
      </c>
      <c r="I5" s="9">
        <v>24</v>
      </c>
      <c r="J5" s="26"/>
      <c r="K5" s="9">
        <v>425</v>
      </c>
      <c r="L5" s="9">
        <f t="shared" si="1"/>
        <v>11</v>
      </c>
      <c r="M5" s="9">
        <v>2</v>
      </c>
      <c r="N5" s="9">
        <v>1</v>
      </c>
      <c r="O5" s="11">
        <v>8</v>
      </c>
      <c r="Q5" s="8">
        <f t="shared" si="2"/>
        <v>1.2431964809384164</v>
      </c>
      <c r="R5" s="9">
        <f t="shared" si="3"/>
        <v>3.8885630498533726E-2</v>
      </c>
      <c r="S5" s="18">
        <f t="shared" si="4"/>
        <v>3.1278748850046001E-2</v>
      </c>
      <c r="T5" s="9">
        <f t="shared" si="5"/>
        <v>9.9706744868035191</v>
      </c>
      <c r="U5" s="9">
        <f t="shared" si="6"/>
        <v>0.25806451612903225</v>
      </c>
      <c r="V5" s="19">
        <f t="shared" si="7"/>
        <v>2.5882352941176471E-2</v>
      </c>
      <c r="W5" s="18"/>
      <c r="Z5" s="8">
        <f t="shared" si="8"/>
        <v>3.8612881793124596E-8</v>
      </c>
      <c r="AA5" s="9">
        <f t="shared" si="9"/>
        <v>1.2077626319836578E-9</v>
      </c>
      <c r="AB5" s="18">
        <f t="shared" si="10"/>
        <v>3.1278748850045994E-2</v>
      </c>
      <c r="AC5" s="9">
        <f t="shared" si="11"/>
        <v>3.0968272614965584E-7</v>
      </c>
      <c r="AD5" s="9">
        <f t="shared" si="12"/>
        <v>8.0153176179910919E-9</v>
      </c>
      <c r="AE5" s="19">
        <f t="shared" si="13"/>
        <v>2.5882352941176471E-2</v>
      </c>
      <c r="AG5" s="33" t="s">
        <v>7</v>
      </c>
      <c r="AH5" s="9">
        <f>SUM(Z12:Z18)</f>
        <v>0</v>
      </c>
      <c r="AI5" s="9">
        <f>SUM(AA12:AA18)</f>
        <v>0</v>
      </c>
      <c r="AJ5" s="18" t="e">
        <f t="shared" si="14"/>
        <v>#DIV/0!</v>
      </c>
      <c r="AK5" s="9">
        <f>SUM(AC12:AC18)</f>
        <v>7.0972398509928775E-6</v>
      </c>
      <c r="AL5" s="9">
        <f>SUM(AD12:AD18)</f>
        <v>7.8161123995674835E-6</v>
      </c>
      <c r="AM5" s="35">
        <f t="shared" si="15"/>
        <v>1.1012890311821768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1058</v>
      </c>
      <c r="F6" s="9">
        <f t="shared" si="0"/>
        <v>28</v>
      </c>
      <c r="G6" s="9">
        <v>3</v>
      </c>
      <c r="H6" s="9">
        <v>4</v>
      </c>
      <c r="I6" s="9">
        <v>21</v>
      </c>
      <c r="J6" s="26"/>
      <c r="K6" s="9">
        <v>437</v>
      </c>
      <c r="L6" s="9">
        <f t="shared" si="1"/>
        <v>10</v>
      </c>
      <c r="M6" s="9">
        <v>2</v>
      </c>
      <c r="N6" s="9"/>
      <c r="O6" s="11">
        <v>8</v>
      </c>
      <c r="Q6" s="8">
        <f t="shared" si="2"/>
        <v>0.62052785923753662</v>
      </c>
      <c r="R6" s="9">
        <f t="shared" si="3"/>
        <v>1.6422287390029325E-2</v>
      </c>
      <c r="S6" s="18">
        <f t="shared" si="4"/>
        <v>2.6465028355387527E-2</v>
      </c>
      <c r="T6" s="9">
        <f t="shared" si="5"/>
        <v>5.5746334310850445</v>
      </c>
      <c r="U6" s="9">
        <f t="shared" si="6"/>
        <v>0.12756598240469208</v>
      </c>
      <c r="V6" s="19">
        <f t="shared" si="7"/>
        <v>2.2883295194508008E-2</v>
      </c>
      <c r="W6" s="18"/>
      <c r="Z6" s="8">
        <f t="shared" si="8"/>
        <v>8.9227757153141574E-8</v>
      </c>
      <c r="AA6" s="9">
        <f t="shared" si="9"/>
        <v>2.3614151231455239E-9</v>
      </c>
      <c r="AB6" s="18">
        <f t="shared" si="10"/>
        <v>2.6465028355387527E-2</v>
      </c>
      <c r="AC6" s="9">
        <f t="shared" si="11"/>
        <v>8.1648494676167401E-7</v>
      </c>
      <c r="AD6" s="9">
        <f t="shared" si="12"/>
        <v>1.8683866058619541E-8</v>
      </c>
      <c r="AE6" s="19">
        <f t="shared" si="13"/>
        <v>2.2883295194508008E-2</v>
      </c>
      <c r="AG6" s="34" t="s">
        <v>8</v>
      </c>
      <c r="AH6" s="13">
        <f>SUM(Z3:Z18)</f>
        <v>7.4764380070755183E-7</v>
      </c>
      <c r="AI6" s="13">
        <f>SUM(AA3:AA18)</f>
        <v>3.0131376883380886E-8</v>
      </c>
      <c r="AJ6" s="20">
        <f t="shared" si="14"/>
        <v>4.0301781215687588E-2</v>
      </c>
      <c r="AK6" s="13">
        <f>SUM(AC3:AC18)</f>
        <v>4.494348966646324E-5</v>
      </c>
      <c r="AL6" s="13">
        <f>SUM(AD3:AD18)</f>
        <v>3.7844132195585661E-5</v>
      </c>
      <c r="AM6" s="36">
        <f t="shared" si="15"/>
        <v>0.84203813447590148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1078</v>
      </c>
      <c r="F7" s="9">
        <f t="shared" si="0"/>
        <v>32</v>
      </c>
      <c r="G7" s="9">
        <v>2</v>
      </c>
      <c r="H7" s="9">
        <v>6</v>
      </c>
      <c r="I7" s="9">
        <v>24</v>
      </c>
      <c r="J7" s="26"/>
      <c r="K7" s="9">
        <v>383</v>
      </c>
      <c r="L7" s="9">
        <f t="shared" si="1"/>
        <v>24</v>
      </c>
      <c r="M7" s="9">
        <v>6</v>
      </c>
      <c r="N7" s="9">
        <v>1</v>
      </c>
      <c r="O7" s="11">
        <v>17</v>
      </c>
      <c r="Q7" s="8">
        <f t="shared" si="2"/>
        <v>0.37935483870967746</v>
      </c>
      <c r="R7" s="9">
        <f t="shared" si="3"/>
        <v>1.126099706744868E-2</v>
      </c>
      <c r="S7" s="18">
        <f t="shared" si="4"/>
        <v>2.9684601113172539E-2</v>
      </c>
      <c r="T7" s="9">
        <f t="shared" si="5"/>
        <v>2.3586510263929621</v>
      </c>
      <c r="U7" s="9">
        <f t="shared" si="6"/>
        <v>0.14780058651026393</v>
      </c>
      <c r="V7" s="19">
        <f t="shared" si="7"/>
        <v>6.2663185378590072E-2</v>
      </c>
      <c r="W7" s="18"/>
      <c r="Z7" s="8">
        <f t="shared" si="8"/>
        <v>1.4968160356175142E-7</v>
      </c>
      <c r="AA7" s="9">
        <f t="shared" si="9"/>
        <v>4.4432386957106165E-9</v>
      </c>
      <c r="AB7" s="18">
        <f t="shared" si="10"/>
        <v>2.9684601113172535E-2</v>
      </c>
      <c r="AC7" s="9">
        <f t="shared" si="11"/>
        <v>1.5774351957253327E-6</v>
      </c>
      <c r="AD7" s="9">
        <f t="shared" si="12"/>
        <v>9.8847114092449055E-8</v>
      </c>
      <c r="AE7" s="19">
        <f t="shared" si="13"/>
        <v>6.2663185378590086E-2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1061</v>
      </c>
      <c r="F8" s="9">
        <f t="shared" si="0"/>
        <v>27</v>
      </c>
      <c r="G8" s="9">
        <v>2</v>
      </c>
      <c r="H8" s="9">
        <v>7</v>
      </c>
      <c r="I8" s="9">
        <v>18</v>
      </c>
      <c r="J8" s="26"/>
      <c r="K8" s="9">
        <v>375</v>
      </c>
      <c r="L8" s="9">
        <f t="shared" si="1"/>
        <v>77</v>
      </c>
      <c r="M8" s="9">
        <v>16</v>
      </c>
      <c r="N8" s="9">
        <v>18</v>
      </c>
      <c r="O8" s="11">
        <v>43</v>
      </c>
      <c r="Q8" s="8">
        <f t="shared" si="2"/>
        <v>0.18668621700879764</v>
      </c>
      <c r="R8" s="9">
        <f t="shared" si="3"/>
        <v>4.7507331378299125E-3</v>
      </c>
      <c r="S8" s="18">
        <f t="shared" si="4"/>
        <v>2.5447690857681435E-2</v>
      </c>
      <c r="T8" s="9">
        <f t="shared" si="5"/>
        <v>1.3196480938416424</v>
      </c>
      <c r="U8" s="9">
        <f t="shared" si="6"/>
        <v>0.2709677419354839</v>
      </c>
      <c r="V8" s="19">
        <f t="shared" si="7"/>
        <v>0.20533333333333334</v>
      </c>
      <c r="W8" s="18"/>
      <c r="Z8" s="8">
        <f t="shared" si="8"/>
        <v>1.5735977018494714E-7</v>
      </c>
      <c r="AA8" s="9">
        <f t="shared" si="9"/>
        <v>4.0044427851023311E-9</v>
      </c>
      <c r="AB8" s="18">
        <f t="shared" si="10"/>
        <v>2.5447690857681435E-2</v>
      </c>
      <c r="AC8" s="9">
        <f t="shared" si="11"/>
        <v>1.9910009045976762E-6</v>
      </c>
      <c r="AD8" s="9">
        <f t="shared" si="12"/>
        <v>4.0881885241072283E-7</v>
      </c>
      <c r="AE8" s="19">
        <f t="shared" si="13"/>
        <v>0.20533333333333334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916</v>
      </c>
      <c r="F9" s="9">
        <f t="shared" si="0"/>
        <v>35</v>
      </c>
      <c r="G9" s="9">
        <v>1</v>
      </c>
      <c r="H9" s="9">
        <v>5</v>
      </c>
      <c r="I9" s="9">
        <v>29</v>
      </c>
      <c r="J9" s="26"/>
      <c r="K9" s="9">
        <v>333</v>
      </c>
      <c r="L9" s="9">
        <f t="shared" si="1"/>
        <v>183</v>
      </c>
      <c r="M9" s="9">
        <v>62</v>
      </c>
      <c r="N9" s="9">
        <v>40</v>
      </c>
      <c r="O9" s="11">
        <v>81</v>
      </c>
      <c r="Q9" s="8">
        <f t="shared" si="2"/>
        <v>8.0586510263929628E-2</v>
      </c>
      <c r="R9" s="9">
        <f t="shared" si="3"/>
        <v>3.0791788856304987E-3</v>
      </c>
      <c r="S9" s="18">
        <f t="shared" si="4"/>
        <v>3.8209606986899562E-2</v>
      </c>
      <c r="T9" s="9">
        <f t="shared" si="5"/>
        <v>0.5370967741935484</v>
      </c>
      <c r="U9" s="9">
        <f t="shared" si="6"/>
        <v>0.29516129032258065</v>
      </c>
      <c r="V9" s="19">
        <f t="shared" si="7"/>
        <v>0.5495495495495496</v>
      </c>
      <c r="W9" s="18"/>
      <c r="Z9" s="8">
        <f t="shared" si="8"/>
        <v>1.4155537764732851E-7</v>
      </c>
      <c r="AA9" s="9">
        <f t="shared" si="9"/>
        <v>5.4087753467865689E-9</v>
      </c>
      <c r="AB9" s="18">
        <f t="shared" si="10"/>
        <v>3.8209606986899555E-2</v>
      </c>
      <c r="AC9" s="9">
        <f t="shared" si="11"/>
        <v>5.5414691381453431E-6</v>
      </c>
      <c r="AD9" s="9">
        <f t="shared" si="12"/>
        <v>3.0453118687105037E-6</v>
      </c>
      <c r="AE9" s="19">
        <f t="shared" si="13"/>
        <v>0.54954954954954949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334</v>
      </c>
      <c r="F10" s="9">
        <f t="shared" si="0"/>
        <v>25</v>
      </c>
      <c r="G10" s="9">
        <v>3</v>
      </c>
      <c r="H10" s="9">
        <v>6</v>
      </c>
      <c r="I10" s="9">
        <v>16</v>
      </c>
      <c r="J10" s="26"/>
      <c r="K10" s="9">
        <v>302</v>
      </c>
      <c r="L10" s="9">
        <f t="shared" si="1"/>
        <v>280</v>
      </c>
      <c r="M10" s="9">
        <v>122</v>
      </c>
      <c r="N10" s="9">
        <v>65</v>
      </c>
      <c r="O10" s="11">
        <v>93</v>
      </c>
      <c r="Q10" s="8">
        <f t="shared" si="2"/>
        <v>3.4281524926686215E-2</v>
      </c>
      <c r="R10" s="9">
        <f t="shared" si="3"/>
        <v>2.565982404692082E-3</v>
      </c>
      <c r="S10" s="18">
        <f t="shared" si="4"/>
        <v>7.4850299401197612E-2</v>
      </c>
      <c r="T10" s="9">
        <f t="shared" si="5"/>
        <v>0.61994134897360698</v>
      </c>
      <c r="U10" s="9">
        <f t="shared" si="6"/>
        <v>0.57478005865102644</v>
      </c>
      <c r="V10" s="19">
        <f t="shared" si="7"/>
        <v>0.92715231788079489</v>
      </c>
      <c r="W10" s="18"/>
      <c r="Z10" s="8">
        <f t="shared" si="8"/>
        <v>1.6813981843145224E-7</v>
      </c>
      <c r="AA10" s="9">
        <f t="shared" si="9"/>
        <v>1.2585315750857204E-8</v>
      </c>
      <c r="AB10" s="18">
        <f t="shared" si="10"/>
        <v>7.4850299401197612E-2</v>
      </c>
      <c r="AC10" s="9">
        <f t="shared" si="11"/>
        <v>2.4376862206974604E-5</v>
      </c>
      <c r="AD10" s="9">
        <f t="shared" si="12"/>
        <v>2.2601064297857253E-5</v>
      </c>
      <c r="AE10" s="19">
        <f t="shared" si="13"/>
        <v>0.92715231788079489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/>
      <c r="F11" s="9">
        <f t="shared" si="0"/>
        <v>1</v>
      </c>
      <c r="G11" s="9"/>
      <c r="H11" s="9"/>
      <c r="I11" s="9">
        <v>1</v>
      </c>
      <c r="J11" s="26"/>
      <c r="K11" s="9">
        <v>207</v>
      </c>
      <c r="L11" s="9">
        <f t="shared" si="1"/>
        <v>248</v>
      </c>
      <c r="M11" s="9">
        <v>125</v>
      </c>
      <c r="N11" s="9">
        <v>53</v>
      </c>
      <c r="O11" s="11">
        <v>70</v>
      </c>
      <c r="Q11" s="8">
        <f t="shared" si="2"/>
        <v>0</v>
      </c>
      <c r="R11" s="9">
        <f t="shared" si="3"/>
        <v>7.3313782991202346E-5</v>
      </c>
      <c r="S11" s="18" t="e">
        <f t="shared" si="4"/>
        <v>#DIV/0!</v>
      </c>
      <c r="T11" s="9">
        <f t="shared" si="5"/>
        <v>0.25799120234604106</v>
      </c>
      <c r="U11" s="9">
        <f t="shared" si="6"/>
        <v>0.30909090909090908</v>
      </c>
      <c r="V11" s="19">
        <f t="shared" si="7"/>
        <v>1.1980676328502415</v>
      </c>
      <c r="W11" s="18"/>
      <c r="Z11" s="8">
        <f t="shared" si="8"/>
        <v>0</v>
      </c>
      <c r="AA11" s="9">
        <f t="shared" si="9"/>
        <v>0</v>
      </c>
      <c r="AB11" s="18" t="e">
        <f t="shared" si="10"/>
        <v>#DIV/0!</v>
      </c>
      <c r="AC11" s="9">
        <f t="shared" si="11"/>
        <v>3.2100889443985316E-6</v>
      </c>
      <c r="AD11" s="9">
        <f t="shared" si="12"/>
        <v>3.8459036628542791E-6</v>
      </c>
      <c r="AE11" s="19">
        <f t="shared" si="13"/>
        <v>1.1980676328502415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/>
      <c r="F12" s="9">
        <f t="shared" si="0"/>
        <v>0</v>
      </c>
      <c r="G12" s="9"/>
      <c r="H12" s="9"/>
      <c r="I12" s="9"/>
      <c r="J12" s="26"/>
      <c r="K12" s="9">
        <v>71</v>
      </c>
      <c r="L12" s="9">
        <f t="shared" si="1"/>
        <v>75</v>
      </c>
      <c r="M12" s="9">
        <v>48</v>
      </c>
      <c r="N12" s="9">
        <v>16</v>
      </c>
      <c r="O12" s="11">
        <v>11</v>
      </c>
      <c r="Q12" s="8">
        <f t="shared" si="2"/>
        <v>0</v>
      </c>
      <c r="R12" s="9">
        <f t="shared" si="3"/>
        <v>0</v>
      </c>
      <c r="S12" s="18" t="e">
        <f t="shared" si="4"/>
        <v>#DIV/0!</v>
      </c>
      <c r="T12" s="9">
        <f t="shared" si="5"/>
        <v>4.9970674486803521E-2</v>
      </c>
      <c r="U12" s="9">
        <f t="shared" si="6"/>
        <v>5.2785923753665698E-2</v>
      </c>
      <c r="V12" s="19">
        <f t="shared" si="7"/>
        <v>1.0563380281690142</v>
      </c>
      <c r="W12" s="18"/>
      <c r="Z12" s="8">
        <f t="shared" si="8"/>
        <v>0</v>
      </c>
      <c r="AA12" s="9">
        <f t="shared" si="9"/>
        <v>0</v>
      </c>
      <c r="AB12" s="18" t="e">
        <f t="shared" si="10"/>
        <v>#DIV/0!</v>
      </c>
      <c r="AC12" s="9">
        <f t="shared" si="11"/>
        <v>3.4098691343933903E-6</v>
      </c>
      <c r="AD12" s="9">
        <f t="shared" si="12"/>
        <v>3.6019744377394974E-6</v>
      </c>
      <c r="AE12" s="19">
        <f t="shared" si="13"/>
        <v>1.0563380281690142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>
        <v>7</v>
      </c>
      <c r="L13" s="9">
        <f t="shared" si="1"/>
        <v>8</v>
      </c>
      <c r="M13" s="9">
        <v>8</v>
      </c>
      <c r="N13" s="9"/>
      <c r="O13" s="11"/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3.900293255131965E-3</v>
      </c>
      <c r="U13" s="9">
        <f t="shared" si="6"/>
        <v>4.4574780058651026E-3</v>
      </c>
      <c r="V13" s="19">
        <f t="shared" si="7"/>
        <v>1.1428571428571428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3.6873707165994877E-6</v>
      </c>
      <c r="AD13" s="9">
        <f t="shared" si="12"/>
        <v>4.2141379618279857E-6</v>
      </c>
      <c r="AE13" s="19">
        <f t="shared" si="13"/>
        <v>1.1428571428571428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/>
      <c r="L14" s="9">
        <f t="shared" si="1"/>
        <v>0</v>
      </c>
      <c r="M14" s="9"/>
      <c r="N14" s="9"/>
      <c r="O14" s="11"/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0</v>
      </c>
      <c r="U14" s="9">
        <f t="shared" si="6"/>
        <v>0</v>
      </c>
      <c r="V14" s="19" t="e">
        <f t="shared" si="7"/>
        <v>#DIV/0!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0</v>
      </c>
      <c r="AD14" s="9">
        <f t="shared" si="12"/>
        <v>0</v>
      </c>
      <c r="AE14" s="19" t="e">
        <f t="shared" si="13"/>
        <v>#DIV/0!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/>
      <c r="L15" s="9">
        <f t="shared" si="1"/>
        <v>0</v>
      </c>
      <c r="M15" s="9"/>
      <c r="N15" s="9"/>
      <c r="O15" s="11"/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0</v>
      </c>
      <c r="U15" s="9">
        <f t="shared" si="6"/>
        <v>0</v>
      </c>
      <c r="V15" s="19" t="e">
        <f t="shared" si="7"/>
        <v>#DIV/0!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0</v>
      </c>
      <c r="AD15" s="9">
        <f t="shared" si="12"/>
        <v>0</v>
      </c>
      <c r="AE15" s="19" t="e">
        <f t="shared" si="13"/>
        <v>#DIV/0!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/>
      <c r="L16" s="9">
        <f t="shared" si="1"/>
        <v>0</v>
      </c>
      <c r="M16" s="9"/>
      <c r="N16" s="9"/>
      <c r="O16" s="11"/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0</v>
      </c>
      <c r="U16" s="9">
        <f t="shared" si="6"/>
        <v>0</v>
      </c>
      <c r="V16" s="19" t="e">
        <f t="shared" si="7"/>
        <v>#DIV/0!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</v>
      </c>
      <c r="AD16" s="9">
        <f t="shared" si="12"/>
        <v>0</v>
      </c>
      <c r="AE16" s="19" t="e">
        <f t="shared" si="13"/>
        <v>#DIV/0!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/>
      <c r="L17" s="9">
        <f t="shared" si="1"/>
        <v>0</v>
      </c>
      <c r="M17" s="9"/>
      <c r="N17" s="9"/>
      <c r="O17" s="11"/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0</v>
      </c>
      <c r="U17" s="9">
        <f t="shared" si="6"/>
        <v>0</v>
      </c>
      <c r="V17" s="19" t="e">
        <f t="shared" si="7"/>
        <v>#DIV/0!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0</v>
      </c>
      <c r="AD17" s="9">
        <f t="shared" si="12"/>
        <v>0</v>
      </c>
      <c r="AE17" s="19" t="e">
        <f t="shared" si="13"/>
        <v>#DIV/0!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/>
      <c r="L18" s="13">
        <f t="shared" si="1"/>
        <v>0</v>
      </c>
      <c r="M18" s="13"/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0</v>
      </c>
      <c r="U18" s="13">
        <f t="shared" si="6"/>
        <v>0</v>
      </c>
      <c r="V18" s="21" t="e">
        <f t="shared" si="7"/>
        <v>#DIV/0!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0</v>
      </c>
      <c r="AD18" s="13">
        <f t="shared" si="12"/>
        <v>0</v>
      </c>
      <c r="AE18" s="21" t="e">
        <f t="shared" si="13"/>
        <v>#DIV/0!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58"/>
      <c r="B20" s="56"/>
      <c r="C20" s="56"/>
      <c r="D20" s="56"/>
      <c r="E20" s="56"/>
      <c r="F20" s="56"/>
      <c r="G20" s="58"/>
      <c r="H20" s="58"/>
      <c r="I20" s="58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7"/>
    </row>
    <row r="22" spans="1:55" s="40" customFormat="1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7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A23" s="58"/>
      <c r="B23" s="56"/>
      <c r="C23" s="56"/>
      <c r="D23" s="56"/>
      <c r="E23" s="56"/>
      <c r="F23" s="56"/>
      <c r="G23" s="58"/>
      <c r="H23" s="58"/>
      <c r="I23" s="58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225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226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45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46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47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48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227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226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45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46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47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48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X63" s="66"/>
      <c r="Y63" s="66"/>
      <c r="Z63" s="66"/>
      <c r="AA63" s="66"/>
      <c r="AB63" s="66"/>
      <c r="AC63" s="66"/>
      <c r="AD63" s="66"/>
      <c r="AE63" s="66"/>
      <c r="AF63" s="67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66"/>
      <c r="Y64" s="66"/>
      <c r="Z64" s="66"/>
      <c r="AA64" s="66"/>
      <c r="AB64" s="66"/>
      <c r="AC64" s="66"/>
      <c r="AD64" s="66"/>
      <c r="AE64" s="66"/>
      <c r="AF64" s="67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38"/>
      <c r="AX64" s="38"/>
      <c r="AY64" s="38"/>
      <c r="AZ64" s="38"/>
      <c r="BA64" s="24"/>
      <c r="BB64" s="24"/>
      <c r="BC64" s="24"/>
    </row>
    <row r="65" spans="7:55">
      <c r="G65" s="1"/>
      <c r="H65" s="1"/>
      <c r="I65" s="1"/>
      <c r="AE65" s="24"/>
      <c r="AF65" s="39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24"/>
      <c r="BB65" s="24"/>
      <c r="BC65" s="24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85E63-CF17-4AD9-854F-E22044C90B69}">
  <sheetPr>
    <tabColor theme="9"/>
  </sheetPr>
  <dimension ref="A1:BC103"/>
  <sheetViews>
    <sheetView zoomScale="85" zoomScaleNormal="85" workbookViewId="0">
      <selection activeCell="U32" sqref="U32"/>
    </sheetView>
  </sheetViews>
  <sheetFormatPr defaultRowHeight="15"/>
  <cols>
    <col min="1" max="1" width="9" style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7" width="9" style="1"/>
    <col min="18" max="18" width="10.125" style="1" customWidth="1"/>
    <col min="19" max="19" width="9.25" style="1" bestFit="1" customWidth="1"/>
    <col min="20" max="20" width="10.5" style="1" customWidth="1"/>
    <col min="21" max="21" width="10.875" style="1" customWidth="1"/>
    <col min="22" max="22" width="9.2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16384" width="9" style="1"/>
  </cols>
  <sheetData>
    <row r="1" spans="1:55" ht="15.75" thickBot="1">
      <c r="A1" s="3" t="s">
        <v>220</v>
      </c>
      <c r="E1" s="3" t="s">
        <v>221</v>
      </c>
      <c r="Q1" s="3" t="s">
        <v>222</v>
      </c>
      <c r="Z1" s="3" t="s">
        <v>223</v>
      </c>
      <c r="AG1" s="3" t="s">
        <v>224</v>
      </c>
    </row>
    <row r="2" spans="1:55" s="2" customFormat="1" ht="51" customHeight="1">
      <c r="A2" s="4" t="s">
        <v>0</v>
      </c>
      <c r="B2" s="5" t="s">
        <v>218</v>
      </c>
      <c r="C2" s="25" t="s">
        <v>219</v>
      </c>
      <c r="E2" s="4" t="s">
        <v>128</v>
      </c>
      <c r="F2" s="5" t="s">
        <v>129</v>
      </c>
      <c r="G2" s="6" t="s">
        <v>130</v>
      </c>
      <c r="H2" s="6" t="s">
        <v>131</v>
      </c>
      <c r="I2" s="27" t="s">
        <v>132</v>
      </c>
      <c r="J2" s="30"/>
      <c r="K2" s="5" t="s">
        <v>133</v>
      </c>
      <c r="L2" s="5" t="s">
        <v>134</v>
      </c>
      <c r="M2" s="6" t="s">
        <v>135</v>
      </c>
      <c r="N2" s="6" t="s">
        <v>136</v>
      </c>
      <c r="O2" s="7" t="s">
        <v>137</v>
      </c>
      <c r="Q2" s="4" t="s">
        <v>138</v>
      </c>
      <c r="R2" s="5" t="s">
        <v>139</v>
      </c>
      <c r="S2" s="16" t="s">
        <v>1</v>
      </c>
      <c r="T2" s="5" t="s">
        <v>140</v>
      </c>
      <c r="U2" s="5" t="s">
        <v>141</v>
      </c>
      <c r="V2" s="17" t="s">
        <v>2</v>
      </c>
      <c r="W2" s="22"/>
      <c r="X2" s="48"/>
      <c r="Z2" s="4" t="s">
        <v>142</v>
      </c>
      <c r="AA2" s="5" t="s">
        <v>143</v>
      </c>
      <c r="AB2" s="16" t="s">
        <v>3</v>
      </c>
      <c r="AC2" s="5" t="s">
        <v>144</v>
      </c>
      <c r="AD2" s="5" t="s">
        <v>145</v>
      </c>
      <c r="AE2" s="17" t="s">
        <v>4</v>
      </c>
      <c r="AF2" s="1"/>
      <c r="AG2" s="32"/>
      <c r="AH2" s="5" t="s">
        <v>142</v>
      </c>
      <c r="AI2" s="5" t="s">
        <v>143</v>
      </c>
      <c r="AJ2" s="16" t="s">
        <v>3</v>
      </c>
      <c r="AK2" s="5" t="s">
        <v>144</v>
      </c>
      <c r="AL2" s="5" t="s">
        <v>145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756</v>
      </c>
      <c r="F3" s="9">
        <f>SUM(G3:I3)</f>
        <v>26</v>
      </c>
      <c r="G3" s="9">
        <v>4</v>
      </c>
      <c r="H3" s="9">
        <v>10</v>
      </c>
      <c r="I3" s="9">
        <v>12</v>
      </c>
      <c r="J3" s="26"/>
      <c r="K3" s="9">
        <v>293</v>
      </c>
      <c r="L3" s="9">
        <f>SUM(M3:O3)</f>
        <v>57</v>
      </c>
      <c r="M3" s="9">
        <v>6</v>
      </c>
      <c r="N3" s="9">
        <v>7</v>
      </c>
      <c r="O3" s="11">
        <v>44</v>
      </c>
      <c r="Q3" s="8">
        <f>E3/68200*B3</f>
        <v>0.14410557184750733</v>
      </c>
      <c r="R3" s="9">
        <f>F3/68200*B3</f>
        <v>4.9560117302052788E-3</v>
      </c>
      <c r="S3" s="18">
        <f>R3/Q3</f>
        <v>3.4391534391534397E-2</v>
      </c>
      <c r="T3" s="9">
        <f>K3/68200*C3</f>
        <v>1.2458944281524926</v>
      </c>
      <c r="U3" s="9">
        <f>L3/68200*C3</f>
        <v>0.24237536656891495</v>
      </c>
      <c r="V3" s="19">
        <f>U3/T3</f>
        <v>0.19453924914675769</v>
      </c>
      <c r="W3" s="18"/>
      <c r="Z3" s="8">
        <f>Q3*4*PI()/3*($AL27*10^(-6)/2)^3*10^9</f>
        <v>7.1016231490836341E-11</v>
      </c>
      <c r="AA3" s="9">
        <f>R3*4*PI()/3*($AL27*10^(-6)/2)^3*10^9</f>
        <v>2.4423571676742656E-12</v>
      </c>
      <c r="AB3" s="18">
        <f>AA3/Z3</f>
        <v>3.439153439153439E-2</v>
      </c>
      <c r="AC3" s="9">
        <f>T3*4*PI()/3*($AL46*10^(-6)/2)^3*10^9</f>
        <v>6.1398546904521401E-10</v>
      </c>
      <c r="AD3" s="9">
        <f>U3*4*PI()/3*($AL46*10^(-6)/2)^3*10^9</f>
        <v>1.1944427213507576E-10</v>
      </c>
      <c r="AE3" s="19">
        <f>AD3/AC3</f>
        <v>0.19453924914675769</v>
      </c>
      <c r="AG3" s="33" t="s">
        <v>5</v>
      </c>
      <c r="AH3" s="9">
        <f>SUM(Z3:Z9)</f>
        <v>4.5635728328727581E-7</v>
      </c>
      <c r="AI3" s="9">
        <f>SUM(AA3:AA9)</f>
        <v>8.1777673566406804E-9</v>
      </c>
      <c r="AJ3" s="18">
        <f>AI3/AH3</f>
        <v>1.7919660003525781E-2</v>
      </c>
      <c r="AK3" s="9">
        <f>SUM(AC3:AC9)</f>
        <v>4.3015102738230074E-6</v>
      </c>
      <c r="AL3" s="9">
        <f>SUM(AD3:AD9)</f>
        <v>1.0647010847522073E-6</v>
      </c>
      <c r="AM3" s="35">
        <f>AL3/AK3</f>
        <v>0.24751796856826852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801</v>
      </c>
      <c r="F4" s="9">
        <f t="shared" ref="F4:F18" si="0">SUM(G4:I4)</f>
        <v>15</v>
      </c>
      <c r="G4" s="9">
        <v>5</v>
      </c>
      <c r="H4" s="9">
        <v>3</v>
      </c>
      <c r="I4" s="9">
        <v>7</v>
      </c>
      <c r="J4" s="26"/>
      <c r="K4" s="9">
        <v>323</v>
      </c>
      <c r="L4" s="9">
        <f t="shared" ref="L4:L18" si="1">SUM(M4:O4)</f>
        <v>52</v>
      </c>
      <c r="M4" s="9">
        <v>6</v>
      </c>
      <c r="N4" s="9">
        <v>1</v>
      </c>
      <c r="O4" s="11">
        <v>45</v>
      </c>
      <c r="Q4" s="8">
        <f t="shared" ref="Q4:Q18" si="2">E4/68200*B4</f>
        <v>0.61073313782991201</v>
      </c>
      <c r="R4" s="9">
        <f t="shared" ref="R4:R18" si="3">F4/68200*B4</f>
        <v>1.1436950146627566E-2</v>
      </c>
      <c r="S4" s="18">
        <f t="shared" ref="S4:S18" si="4">R4/Q4</f>
        <v>1.8726591760299626E-2</v>
      </c>
      <c r="T4" s="9">
        <f t="shared" ref="T4:T18" si="5">K4/68200*C4</f>
        <v>4.5939882697947212</v>
      </c>
      <c r="U4" s="9">
        <f t="shared" ref="U4:U18" si="6">L4/68200*C4</f>
        <v>0.7395894428152493</v>
      </c>
      <c r="V4" s="19">
        <f t="shared" ref="V4:V18" si="7">U4/T4</f>
        <v>0.16099071207430343</v>
      </c>
      <c r="W4" s="18"/>
      <c r="Z4" s="8">
        <f t="shared" ref="Z4:Z18" si="8">Q4*4*PI()/3*($AL28*10^(-6)/2)^3*10^9</f>
        <v>2.3711222260267403E-9</v>
      </c>
      <c r="AA4" s="9">
        <f t="shared" ref="AA4:AA18" si="9">R4*4*PI()/3*($AL28*10^(-6)/2)^3*10^9</f>
        <v>4.4403037940575654E-11</v>
      </c>
      <c r="AB4" s="18">
        <f t="shared" ref="AB4:AB18" si="10">AA4/Z4</f>
        <v>1.8726591760299623E-2</v>
      </c>
      <c r="AC4" s="9">
        <f t="shared" ref="AC4:AC18" si="11">T4*4*PI()/3*($AL47*10^(-6)/2)^3*10^9</f>
        <v>1.7835789509181744E-8</v>
      </c>
      <c r="AD4" s="9">
        <f t="shared" ref="AD4:AD18" si="12">U4*4*PI()/3*($AL47*10^(-6)/2)^3*10^9</f>
        <v>2.8713964534905594E-9</v>
      </c>
      <c r="AE4" s="19">
        <f t="shared" ref="AE4:AE18" si="13">AD4/AC4</f>
        <v>0.1609907120743034</v>
      </c>
      <c r="AG4" s="33" t="s">
        <v>6</v>
      </c>
      <c r="AH4" s="9">
        <f>SUM(Z10:Z11)</f>
        <v>1.3945167983526911E-7</v>
      </c>
      <c r="AI4" s="9">
        <f>SUM(AA10:AA11)</f>
        <v>4.9966399940975918E-9</v>
      </c>
      <c r="AJ4" s="18">
        <f t="shared" ref="AJ4:AJ6" si="14">AI4/AH4</f>
        <v>3.5830618892508152E-2</v>
      </c>
      <c r="AK4" s="9">
        <f>SUM(AC10:AC11)</f>
        <v>6.2200090386867977E-6</v>
      </c>
      <c r="AL4" s="9">
        <f>SUM(AD10:AD11)</f>
        <v>4.161980435578036E-6</v>
      </c>
      <c r="AM4" s="35">
        <f t="shared" ref="AM4:AM6" si="15">AL4/AK4</f>
        <v>0.66912771503893764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868</v>
      </c>
      <c r="F5" s="9">
        <f t="shared" si="0"/>
        <v>17</v>
      </c>
      <c r="G5" s="9">
        <v>2</v>
      </c>
      <c r="H5" s="9">
        <v>6</v>
      </c>
      <c r="I5" s="9">
        <v>9</v>
      </c>
      <c r="J5" s="26"/>
      <c r="K5" s="9">
        <v>352</v>
      </c>
      <c r="L5" s="9">
        <f t="shared" si="1"/>
        <v>56</v>
      </c>
      <c r="M5" s="9">
        <v>1</v>
      </c>
      <c r="N5" s="9"/>
      <c r="O5" s="11">
        <v>55</v>
      </c>
      <c r="Q5" s="8">
        <f t="shared" si="2"/>
        <v>0.99272727272727279</v>
      </c>
      <c r="R5" s="9">
        <f t="shared" si="3"/>
        <v>1.9442815249266863E-2</v>
      </c>
      <c r="S5" s="18">
        <f t="shared" si="4"/>
        <v>1.9585253456221197E-2</v>
      </c>
      <c r="T5" s="9">
        <f t="shared" si="5"/>
        <v>8.258064516129032</v>
      </c>
      <c r="U5" s="9">
        <f t="shared" si="6"/>
        <v>1.313782991202346</v>
      </c>
      <c r="V5" s="19">
        <f t="shared" si="7"/>
        <v>0.15909090909090909</v>
      </c>
      <c r="W5" s="18"/>
      <c r="Z5" s="8">
        <f t="shared" si="8"/>
        <v>3.0833469545935733E-8</v>
      </c>
      <c r="AA5" s="9">
        <f t="shared" si="9"/>
        <v>6.038813159918289E-10</v>
      </c>
      <c r="AB5" s="18">
        <f t="shared" si="10"/>
        <v>1.95852534562212E-2</v>
      </c>
      <c r="AC5" s="9">
        <f t="shared" si="11"/>
        <v>2.5649016377571494E-7</v>
      </c>
      <c r="AD5" s="9">
        <f t="shared" si="12"/>
        <v>4.0805253327954652E-8</v>
      </c>
      <c r="AE5" s="19">
        <f t="shared" si="13"/>
        <v>0.15909090909090909</v>
      </c>
      <c r="AG5" s="33" t="s">
        <v>7</v>
      </c>
      <c r="AH5" s="9">
        <f>SUM(Z12:Z18)</f>
        <v>0</v>
      </c>
      <c r="AI5" s="9">
        <f>SUM(AA12:AA18)</f>
        <v>0</v>
      </c>
      <c r="AJ5" s="18" t="e">
        <f t="shared" si="14"/>
        <v>#DIV/0!</v>
      </c>
      <c r="AK5" s="9">
        <f>SUM(AC12:AC18)</f>
        <v>5.3945185267061951E-7</v>
      </c>
      <c r="AL5" s="9">
        <f>SUM(AD12:AD18)</f>
        <v>4.3156148213649566E-7</v>
      </c>
      <c r="AM5" s="35">
        <f t="shared" si="15"/>
        <v>0.8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828</v>
      </c>
      <c r="F6" s="9">
        <f t="shared" si="0"/>
        <v>8</v>
      </c>
      <c r="G6" s="9">
        <v>1</v>
      </c>
      <c r="H6" s="9"/>
      <c r="I6" s="9">
        <v>7</v>
      </c>
      <c r="J6" s="26"/>
      <c r="K6" s="9">
        <v>290</v>
      </c>
      <c r="L6" s="9">
        <f t="shared" si="1"/>
        <v>45</v>
      </c>
      <c r="M6" s="9"/>
      <c r="N6" s="9"/>
      <c r="O6" s="11">
        <v>45</v>
      </c>
      <c r="Q6" s="8">
        <f t="shared" si="2"/>
        <v>0.48563049853372431</v>
      </c>
      <c r="R6" s="9">
        <f t="shared" si="3"/>
        <v>4.6920821114369501E-3</v>
      </c>
      <c r="S6" s="18">
        <f t="shared" si="4"/>
        <v>9.6618357487922718E-3</v>
      </c>
      <c r="T6" s="9">
        <f t="shared" si="5"/>
        <v>3.6994134897360706</v>
      </c>
      <c r="U6" s="9">
        <f t="shared" si="6"/>
        <v>0.57404692082111441</v>
      </c>
      <c r="V6" s="19">
        <f t="shared" si="7"/>
        <v>0.15517241379310345</v>
      </c>
      <c r="W6" s="18"/>
      <c r="Z6" s="8">
        <f t="shared" si="8"/>
        <v>6.9830418641589068E-8</v>
      </c>
      <c r="AA6" s="9">
        <f t="shared" si="9"/>
        <v>6.7469003518443535E-10</v>
      </c>
      <c r="AB6" s="18">
        <f t="shared" si="10"/>
        <v>9.6618357487922701E-3</v>
      </c>
      <c r="AC6" s="9">
        <f t="shared" si="11"/>
        <v>5.3195092461572838E-7</v>
      </c>
      <c r="AD6" s="9">
        <f t="shared" si="12"/>
        <v>8.2544108992095766E-8</v>
      </c>
      <c r="AE6" s="19">
        <f t="shared" si="13"/>
        <v>0.15517241379310343</v>
      </c>
      <c r="AG6" s="34" t="s">
        <v>8</v>
      </c>
      <c r="AH6" s="13">
        <f>SUM(Z3:Z18)</f>
        <v>5.958089631225449E-7</v>
      </c>
      <c r="AI6" s="13">
        <f>SUM(AA3:AA18)</f>
        <v>1.3174407350738271E-8</v>
      </c>
      <c r="AJ6" s="20">
        <f t="shared" si="14"/>
        <v>2.2111797851601944E-2</v>
      </c>
      <c r="AK6" s="13">
        <f>SUM(AC3:AC18)</f>
        <v>1.1060971165180426E-5</v>
      </c>
      <c r="AL6" s="13">
        <f>SUM(AD3:AD18)</f>
        <v>5.6582430024667399E-6</v>
      </c>
      <c r="AM6" s="36">
        <f t="shared" si="15"/>
        <v>0.51155028956939186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863</v>
      </c>
      <c r="F7" s="9">
        <f t="shared" si="0"/>
        <v>19</v>
      </c>
      <c r="G7" s="9">
        <v>4</v>
      </c>
      <c r="H7" s="9">
        <v>3</v>
      </c>
      <c r="I7" s="9">
        <v>12</v>
      </c>
      <c r="J7" s="26"/>
      <c r="K7" s="9">
        <v>357</v>
      </c>
      <c r="L7" s="9">
        <f t="shared" si="1"/>
        <v>71</v>
      </c>
      <c r="M7" s="9">
        <v>1</v>
      </c>
      <c r="N7" s="9">
        <v>1</v>
      </c>
      <c r="O7" s="11">
        <v>69</v>
      </c>
      <c r="Q7" s="8">
        <f t="shared" si="2"/>
        <v>0.30369501466275661</v>
      </c>
      <c r="R7" s="9">
        <f t="shared" si="3"/>
        <v>6.686217008797654E-3</v>
      </c>
      <c r="S7" s="18">
        <f t="shared" si="4"/>
        <v>2.20162224797219E-2</v>
      </c>
      <c r="T7" s="9">
        <f t="shared" si="5"/>
        <v>2.1985337243401761</v>
      </c>
      <c r="U7" s="9">
        <f t="shared" si="6"/>
        <v>0.43724340175953086</v>
      </c>
      <c r="V7" s="19">
        <f t="shared" si="7"/>
        <v>0.19887955182072831</v>
      </c>
      <c r="W7" s="18"/>
      <c r="Z7" s="8">
        <f t="shared" si="8"/>
        <v>1.1982859357494573E-7</v>
      </c>
      <c r="AA7" s="9">
        <f t="shared" si="9"/>
        <v>2.6381729755781793E-9</v>
      </c>
      <c r="AB7" s="18">
        <f t="shared" si="10"/>
        <v>2.20162224797219E-2</v>
      </c>
      <c r="AC7" s="9">
        <f t="shared" si="11"/>
        <v>9.0812925773867432E-7</v>
      </c>
      <c r="AD7" s="9">
        <f t="shared" si="12"/>
        <v>1.8060833977435819E-7</v>
      </c>
      <c r="AE7" s="19">
        <f t="shared" si="13"/>
        <v>0.19887955182072828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861</v>
      </c>
      <c r="F8" s="9">
        <f t="shared" si="0"/>
        <v>11</v>
      </c>
      <c r="G8" s="9">
        <v>1</v>
      </c>
      <c r="H8" s="9">
        <v>2</v>
      </c>
      <c r="I8" s="9">
        <v>8</v>
      </c>
      <c r="J8" s="26"/>
      <c r="K8" s="9">
        <v>295</v>
      </c>
      <c r="L8" s="9">
        <f t="shared" si="1"/>
        <v>70</v>
      </c>
      <c r="M8" s="9">
        <v>3</v>
      </c>
      <c r="N8" s="9">
        <v>7</v>
      </c>
      <c r="O8" s="11">
        <v>60</v>
      </c>
      <c r="Q8" s="8">
        <f t="shared" si="2"/>
        <v>0.15149560117302052</v>
      </c>
      <c r="R8" s="9">
        <f t="shared" si="3"/>
        <v>1.9354838709677419E-3</v>
      </c>
      <c r="S8" s="18">
        <f t="shared" si="4"/>
        <v>1.2775842044134728E-2</v>
      </c>
      <c r="T8" s="9">
        <f t="shared" si="5"/>
        <v>1.0381231671554252</v>
      </c>
      <c r="U8" s="9">
        <f t="shared" si="6"/>
        <v>0.24633431085043989</v>
      </c>
      <c r="V8" s="19">
        <f t="shared" si="7"/>
        <v>0.23728813559322035</v>
      </c>
      <c r="W8" s="18"/>
      <c r="Z8" s="8">
        <f t="shared" si="8"/>
        <v>1.2704460590825377E-7</v>
      </c>
      <c r="AA8" s="9">
        <f t="shared" si="9"/>
        <v>1.6231018176431959E-9</v>
      </c>
      <c r="AB8" s="18">
        <f t="shared" si="10"/>
        <v>1.277584204413473E-2</v>
      </c>
      <c r="AC8" s="9">
        <f t="shared" si="11"/>
        <v>1.2874724767701029E-6</v>
      </c>
      <c r="AD8" s="9">
        <f t="shared" si="12"/>
        <v>3.0550194364036335E-7</v>
      </c>
      <c r="AE8" s="19">
        <f t="shared" si="13"/>
        <v>0.23728813559322029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739</v>
      </c>
      <c r="F9" s="9">
        <f t="shared" si="0"/>
        <v>18</v>
      </c>
      <c r="G9" s="9">
        <v>1</v>
      </c>
      <c r="H9" s="9">
        <v>7</v>
      </c>
      <c r="I9" s="9">
        <v>10</v>
      </c>
      <c r="J9" s="26"/>
      <c r="K9" s="9">
        <v>270</v>
      </c>
      <c r="L9" s="9">
        <f t="shared" si="1"/>
        <v>94</v>
      </c>
      <c r="M9" s="9">
        <v>22</v>
      </c>
      <c r="N9" s="9">
        <v>18</v>
      </c>
      <c r="O9" s="11">
        <v>54</v>
      </c>
      <c r="Q9" s="8">
        <f t="shared" si="2"/>
        <v>6.5014662756598243E-2</v>
      </c>
      <c r="R9" s="9">
        <f t="shared" si="3"/>
        <v>1.5835777126099707E-3</v>
      </c>
      <c r="S9" s="18">
        <f t="shared" si="4"/>
        <v>2.4357239512855209E-2</v>
      </c>
      <c r="T9" s="9">
        <f t="shared" si="5"/>
        <v>0.43548387096774194</v>
      </c>
      <c r="U9" s="9">
        <f t="shared" si="6"/>
        <v>0.15161290322580645</v>
      </c>
      <c r="V9" s="19">
        <f t="shared" si="7"/>
        <v>0.34814814814814815</v>
      </c>
      <c r="W9" s="18"/>
      <c r="Z9" s="8">
        <f t="shared" si="8"/>
        <v>1.0637805715903394E-7</v>
      </c>
      <c r="AA9" s="9">
        <f t="shared" si="9"/>
        <v>2.5910758171347912E-9</v>
      </c>
      <c r="AB9" s="18">
        <f t="shared" si="10"/>
        <v>2.4357239512855205E-2</v>
      </c>
      <c r="AC9" s="9">
        <f t="shared" si="11"/>
        <v>1.2990176759445595E-6</v>
      </c>
      <c r="AD9" s="9">
        <f t="shared" si="12"/>
        <v>4.5225059829180967E-7</v>
      </c>
      <c r="AE9" s="19">
        <f t="shared" si="13"/>
        <v>0.34814814814814821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307</v>
      </c>
      <c r="F10" s="9">
        <f t="shared" si="0"/>
        <v>11</v>
      </c>
      <c r="G10" s="9"/>
      <c r="H10" s="9">
        <v>1</v>
      </c>
      <c r="I10" s="9">
        <v>10</v>
      </c>
      <c r="J10" s="26"/>
      <c r="K10" s="9">
        <v>201</v>
      </c>
      <c r="L10" s="9">
        <f t="shared" si="1"/>
        <v>118</v>
      </c>
      <c r="M10" s="9">
        <v>42</v>
      </c>
      <c r="N10" s="9">
        <v>27</v>
      </c>
      <c r="O10" s="11">
        <v>49</v>
      </c>
      <c r="Q10" s="8">
        <f t="shared" si="2"/>
        <v>3.1510263929618768E-2</v>
      </c>
      <c r="R10" s="9">
        <f t="shared" si="3"/>
        <v>1.1290322580645162E-3</v>
      </c>
      <c r="S10" s="18">
        <f t="shared" si="4"/>
        <v>3.5830618892508145E-2</v>
      </c>
      <c r="T10" s="9">
        <f t="shared" si="5"/>
        <v>0.41260997067448679</v>
      </c>
      <c r="U10" s="9">
        <f t="shared" si="6"/>
        <v>0.24222873900293254</v>
      </c>
      <c r="V10" s="19">
        <f t="shared" si="7"/>
        <v>0.58706467661691542</v>
      </c>
      <c r="W10" s="18"/>
      <c r="Z10" s="8">
        <f t="shared" si="8"/>
        <v>1.3945167983526911E-7</v>
      </c>
      <c r="AA10" s="9">
        <f t="shared" si="9"/>
        <v>4.9966399940975918E-9</v>
      </c>
      <c r="AB10" s="18">
        <f t="shared" si="10"/>
        <v>3.5830618892508152E-2</v>
      </c>
      <c r="AC10" s="9">
        <f t="shared" si="11"/>
        <v>4.5224729764477286E-6</v>
      </c>
      <c r="AD10" s="9">
        <f t="shared" si="12"/>
        <v>2.654984135427025E-6</v>
      </c>
      <c r="AE10" s="19">
        <f t="shared" si="13"/>
        <v>0.58706467661691553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/>
      <c r="F11" s="9">
        <f t="shared" si="0"/>
        <v>0</v>
      </c>
      <c r="G11" s="9"/>
      <c r="H11" s="9"/>
      <c r="I11" s="9"/>
      <c r="J11" s="26"/>
      <c r="K11" s="9">
        <v>98</v>
      </c>
      <c r="L11" s="9">
        <f t="shared" si="1"/>
        <v>87</v>
      </c>
      <c r="M11" s="9">
        <v>40</v>
      </c>
      <c r="N11" s="9">
        <v>19</v>
      </c>
      <c r="O11" s="11">
        <v>28</v>
      </c>
      <c r="Q11" s="8">
        <f t="shared" si="2"/>
        <v>0</v>
      </c>
      <c r="R11" s="9">
        <f t="shared" si="3"/>
        <v>0</v>
      </c>
      <c r="S11" s="18" t="e">
        <f t="shared" si="4"/>
        <v>#DIV/0!</v>
      </c>
      <c r="T11" s="9">
        <f t="shared" si="5"/>
        <v>0.12214076246334311</v>
      </c>
      <c r="U11" s="9">
        <f t="shared" si="6"/>
        <v>0.10843108504398828</v>
      </c>
      <c r="V11" s="19">
        <f t="shared" si="7"/>
        <v>0.88775510204081642</v>
      </c>
      <c r="W11" s="18"/>
      <c r="Z11" s="8">
        <f t="shared" si="8"/>
        <v>0</v>
      </c>
      <c r="AA11" s="9">
        <f t="shared" si="9"/>
        <v>0</v>
      </c>
      <c r="AB11" s="18" t="e">
        <f t="shared" si="10"/>
        <v>#DIV/0!</v>
      </c>
      <c r="AC11" s="9">
        <f t="shared" si="11"/>
        <v>1.6975360622390695E-6</v>
      </c>
      <c r="AD11" s="9">
        <f t="shared" si="12"/>
        <v>1.506996300151011E-6</v>
      </c>
      <c r="AE11" s="19">
        <f t="shared" si="13"/>
        <v>0.88775510204081653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/>
      <c r="F12" s="9">
        <f t="shared" si="0"/>
        <v>0</v>
      </c>
      <c r="G12" s="9"/>
      <c r="H12" s="9"/>
      <c r="I12" s="9"/>
      <c r="J12" s="26"/>
      <c r="K12" s="9">
        <v>15</v>
      </c>
      <c r="L12" s="9">
        <f t="shared" si="1"/>
        <v>12</v>
      </c>
      <c r="M12" s="9">
        <v>7</v>
      </c>
      <c r="N12" s="9">
        <v>2</v>
      </c>
      <c r="O12" s="11">
        <v>3</v>
      </c>
      <c r="Q12" s="8">
        <f t="shared" si="2"/>
        <v>0</v>
      </c>
      <c r="R12" s="9">
        <f t="shared" si="3"/>
        <v>0</v>
      </c>
      <c r="S12" s="18" t="e">
        <f t="shared" si="4"/>
        <v>#DIV/0!</v>
      </c>
      <c r="T12" s="9">
        <f t="shared" si="5"/>
        <v>1.0557184750733138E-2</v>
      </c>
      <c r="U12" s="9">
        <f t="shared" si="6"/>
        <v>8.4457478005865103E-3</v>
      </c>
      <c r="V12" s="19">
        <f t="shared" si="7"/>
        <v>0.8</v>
      </c>
      <c r="W12" s="18"/>
      <c r="Z12" s="8">
        <f t="shared" si="8"/>
        <v>0</v>
      </c>
      <c r="AA12" s="9">
        <f t="shared" si="9"/>
        <v>0</v>
      </c>
      <c r="AB12" s="18" t="e">
        <f t="shared" si="10"/>
        <v>#DIV/0!</v>
      </c>
      <c r="AC12" s="9">
        <f t="shared" si="11"/>
        <v>5.3945185267061951E-7</v>
      </c>
      <c r="AD12" s="9">
        <f t="shared" si="12"/>
        <v>4.3156148213649566E-7</v>
      </c>
      <c r="AE12" s="19">
        <f t="shared" si="13"/>
        <v>0.8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/>
      <c r="L13" s="9">
        <f t="shared" si="1"/>
        <v>0</v>
      </c>
      <c r="M13" s="9"/>
      <c r="N13" s="9"/>
      <c r="O13" s="11"/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0</v>
      </c>
      <c r="U13" s="9">
        <f t="shared" si="6"/>
        <v>0</v>
      </c>
      <c r="V13" s="19" t="e">
        <f t="shared" si="7"/>
        <v>#DIV/0!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0</v>
      </c>
      <c r="AD13" s="9">
        <f t="shared" si="12"/>
        <v>0</v>
      </c>
      <c r="AE13" s="19" t="e">
        <f t="shared" si="13"/>
        <v>#DIV/0!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/>
      <c r="L14" s="9">
        <f t="shared" si="1"/>
        <v>0</v>
      </c>
      <c r="M14" s="9"/>
      <c r="N14" s="9"/>
      <c r="O14" s="11"/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0</v>
      </c>
      <c r="U14" s="9">
        <f t="shared" si="6"/>
        <v>0</v>
      </c>
      <c r="V14" s="19" t="e">
        <f t="shared" si="7"/>
        <v>#DIV/0!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0</v>
      </c>
      <c r="AD14" s="9">
        <f t="shared" si="12"/>
        <v>0</v>
      </c>
      <c r="AE14" s="19" t="e">
        <f t="shared" si="13"/>
        <v>#DIV/0!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/>
      <c r="L15" s="9">
        <f t="shared" si="1"/>
        <v>0</v>
      </c>
      <c r="M15" s="9"/>
      <c r="N15" s="9"/>
      <c r="O15" s="11"/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0</v>
      </c>
      <c r="U15" s="9">
        <f t="shared" si="6"/>
        <v>0</v>
      </c>
      <c r="V15" s="19" t="e">
        <f t="shared" si="7"/>
        <v>#DIV/0!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0</v>
      </c>
      <c r="AD15" s="9">
        <f t="shared" si="12"/>
        <v>0</v>
      </c>
      <c r="AE15" s="19" t="e">
        <f t="shared" si="13"/>
        <v>#DIV/0!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/>
      <c r="L16" s="9">
        <f t="shared" si="1"/>
        <v>0</v>
      </c>
      <c r="M16" s="9"/>
      <c r="N16" s="9"/>
      <c r="O16" s="11"/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0</v>
      </c>
      <c r="U16" s="9">
        <f t="shared" si="6"/>
        <v>0</v>
      </c>
      <c r="V16" s="19" t="e">
        <f t="shared" si="7"/>
        <v>#DIV/0!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</v>
      </c>
      <c r="AD16" s="9">
        <f t="shared" si="12"/>
        <v>0</v>
      </c>
      <c r="AE16" s="19" t="e">
        <f t="shared" si="13"/>
        <v>#DIV/0!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/>
      <c r="L17" s="9">
        <f t="shared" si="1"/>
        <v>0</v>
      </c>
      <c r="M17" s="9"/>
      <c r="N17" s="9"/>
      <c r="O17" s="11"/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0</v>
      </c>
      <c r="U17" s="9">
        <f t="shared" si="6"/>
        <v>0</v>
      </c>
      <c r="V17" s="19" t="e">
        <f t="shared" si="7"/>
        <v>#DIV/0!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0</v>
      </c>
      <c r="AD17" s="9">
        <f t="shared" si="12"/>
        <v>0</v>
      </c>
      <c r="AE17" s="19" t="e">
        <f t="shared" si="13"/>
        <v>#DIV/0!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/>
      <c r="L18" s="13">
        <f t="shared" si="1"/>
        <v>0</v>
      </c>
      <c r="M18" s="13"/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0</v>
      </c>
      <c r="U18" s="13">
        <f t="shared" si="6"/>
        <v>0</v>
      </c>
      <c r="V18" s="21" t="e">
        <f t="shared" si="7"/>
        <v>#DIV/0!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0</v>
      </c>
      <c r="AD18" s="13">
        <f t="shared" si="12"/>
        <v>0</v>
      </c>
      <c r="AE18" s="21" t="e">
        <f t="shared" si="13"/>
        <v>#DIV/0!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58"/>
      <c r="B20" s="56"/>
      <c r="C20" s="56"/>
      <c r="D20" s="56"/>
      <c r="E20" s="56"/>
      <c r="F20" s="56"/>
      <c r="G20" s="58"/>
      <c r="H20" s="58"/>
      <c r="I20" s="58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7"/>
    </row>
    <row r="22" spans="1:55" s="40" customFormat="1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7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A23" s="58"/>
      <c r="B23" s="56"/>
      <c r="C23" s="56"/>
      <c r="D23" s="56"/>
      <c r="E23" s="56"/>
      <c r="F23" s="56"/>
      <c r="G23" s="58"/>
      <c r="H23" s="58"/>
      <c r="I23" s="58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225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226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45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46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47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48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227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226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45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46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47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48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AE63" s="24"/>
      <c r="AF63" s="39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66"/>
      <c r="Y64" s="66"/>
      <c r="Z64" s="66"/>
      <c r="AA64" s="66"/>
      <c r="AB64" s="66"/>
      <c r="AC64" s="66"/>
      <c r="AD64" s="66"/>
      <c r="AE64" s="66"/>
      <c r="AF64" s="67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38"/>
      <c r="AX64" s="38"/>
      <c r="AY64" s="38"/>
      <c r="AZ64" s="38"/>
      <c r="BA64" s="24"/>
      <c r="BB64" s="24"/>
      <c r="BC64" s="24"/>
    </row>
    <row r="65" spans="7:55">
      <c r="G65" s="1"/>
      <c r="H65" s="1"/>
      <c r="I65" s="1"/>
      <c r="X65" s="66"/>
      <c r="Y65" s="66"/>
      <c r="Z65" s="66"/>
      <c r="AA65" s="66"/>
      <c r="AB65" s="66"/>
      <c r="AC65" s="66"/>
      <c r="AD65" s="66"/>
      <c r="AE65" s="66"/>
      <c r="AF65" s="67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38"/>
      <c r="AX65" s="38"/>
      <c r="AY65" s="38"/>
      <c r="AZ65" s="38"/>
      <c r="BA65" s="24"/>
      <c r="BB65" s="24"/>
      <c r="BC65" s="24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BF261-ACDD-408B-8156-D36B4F635CA4}">
  <sheetPr>
    <tabColor theme="9"/>
  </sheetPr>
  <dimension ref="A1:BC104"/>
  <sheetViews>
    <sheetView topLeftCell="K1" zoomScale="85" zoomScaleNormal="85" workbookViewId="0">
      <selection activeCell="S29" sqref="S29"/>
    </sheetView>
  </sheetViews>
  <sheetFormatPr defaultRowHeight="15"/>
  <cols>
    <col min="1" max="1" width="9.125" style="1" bestFit="1" customWidth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6" width="9" style="1"/>
    <col min="17" max="17" width="9.125" style="1" bestFit="1" customWidth="1"/>
    <col min="18" max="18" width="10.125" style="1" customWidth="1"/>
    <col min="19" max="19" width="9.375" style="1" bestFit="1" customWidth="1"/>
    <col min="20" max="20" width="10.5" style="1" customWidth="1"/>
    <col min="21" max="21" width="10.875" style="1" customWidth="1"/>
    <col min="22" max="22" width="9.87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8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46" width="9.125" style="1" bestFit="1" customWidth="1"/>
    <col min="47" max="16384" width="9" style="1"/>
  </cols>
  <sheetData>
    <row r="1" spans="1:55" ht="15.75" thickBot="1">
      <c r="A1" s="3" t="s">
        <v>220</v>
      </c>
      <c r="E1" s="3" t="s">
        <v>221</v>
      </c>
      <c r="Q1" s="3" t="s">
        <v>222</v>
      </c>
      <c r="Z1" s="3" t="s">
        <v>223</v>
      </c>
      <c r="AG1" s="3" t="s">
        <v>224</v>
      </c>
    </row>
    <row r="2" spans="1:55" s="2" customFormat="1" ht="51" customHeight="1">
      <c r="A2" s="4" t="s">
        <v>0</v>
      </c>
      <c r="B2" s="5" t="s">
        <v>218</v>
      </c>
      <c r="C2" s="25" t="s">
        <v>219</v>
      </c>
      <c r="E2" s="4" t="s">
        <v>146</v>
      </c>
      <c r="F2" s="5" t="s">
        <v>147</v>
      </c>
      <c r="G2" s="6" t="s">
        <v>148</v>
      </c>
      <c r="H2" s="6" t="s">
        <v>149</v>
      </c>
      <c r="I2" s="27" t="s">
        <v>150</v>
      </c>
      <c r="J2" s="30"/>
      <c r="K2" s="5" t="s">
        <v>151</v>
      </c>
      <c r="L2" s="5" t="s">
        <v>152</v>
      </c>
      <c r="M2" s="6" t="s">
        <v>153</v>
      </c>
      <c r="N2" s="6" t="s">
        <v>154</v>
      </c>
      <c r="O2" s="7" t="s">
        <v>155</v>
      </c>
      <c r="Q2" s="4" t="s">
        <v>156</v>
      </c>
      <c r="R2" s="5" t="s">
        <v>157</v>
      </c>
      <c r="S2" s="16" t="s">
        <v>1</v>
      </c>
      <c r="T2" s="5" t="s">
        <v>158</v>
      </c>
      <c r="U2" s="5" t="s">
        <v>159</v>
      </c>
      <c r="V2" s="17" t="s">
        <v>2</v>
      </c>
      <c r="W2" s="22"/>
      <c r="X2" s="48"/>
      <c r="Z2" s="4" t="s">
        <v>160</v>
      </c>
      <c r="AA2" s="5" t="s">
        <v>161</v>
      </c>
      <c r="AB2" s="16" t="s">
        <v>3</v>
      </c>
      <c r="AC2" s="5" t="s">
        <v>162</v>
      </c>
      <c r="AD2" s="5" t="s">
        <v>163</v>
      </c>
      <c r="AE2" s="17" t="s">
        <v>4</v>
      </c>
      <c r="AF2" s="1"/>
      <c r="AG2" s="32"/>
      <c r="AH2" s="5" t="s">
        <v>160</v>
      </c>
      <c r="AI2" s="5" t="s">
        <v>161</v>
      </c>
      <c r="AJ2" s="16" t="s">
        <v>3</v>
      </c>
      <c r="AK2" s="5" t="s">
        <v>162</v>
      </c>
      <c r="AL2" s="5" t="s">
        <v>163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609</v>
      </c>
      <c r="F3" s="9">
        <f>SUM(G3:I3)</f>
        <v>6</v>
      </c>
      <c r="G3" s="9">
        <v>2</v>
      </c>
      <c r="H3" s="9">
        <v>3</v>
      </c>
      <c r="I3" s="9">
        <v>1</v>
      </c>
      <c r="J3" s="26"/>
      <c r="K3" s="9">
        <v>245</v>
      </c>
      <c r="L3" s="9">
        <f>SUM(M3:O3)</f>
        <v>50</v>
      </c>
      <c r="M3" s="9">
        <v>9</v>
      </c>
      <c r="N3" s="9">
        <v>6</v>
      </c>
      <c r="O3" s="11">
        <v>35</v>
      </c>
      <c r="Q3" s="8">
        <f>E3/68200*B3</f>
        <v>0.1160850439882698</v>
      </c>
      <c r="R3" s="9">
        <f>F3/68200*B3</f>
        <v>1.1436950146627566E-3</v>
      </c>
      <c r="S3" s="18">
        <f>R3/Q3</f>
        <v>9.852216748768473E-3</v>
      </c>
      <c r="T3" s="9">
        <f>K3/68200*C3</f>
        <v>1.0417888563049853</v>
      </c>
      <c r="U3" s="9">
        <f>L3/68200*C3</f>
        <v>0.21260997067448681</v>
      </c>
      <c r="V3" s="19">
        <f>U3/T3</f>
        <v>0.20408163265306123</v>
      </c>
      <c r="W3" s="18"/>
      <c r="Z3" s="8">
        <f>Q3*4*PI()/3*($AN27*10^(-6)/2)^3*10^9</f>
        <v>5.7207519812062605E-11</v>
      </c>
      <c r="AA3" s="9">
        <f>R3*4*PI()/3*($AN27*10^(-6)/2)^3*10^9</f>
        <v>5.6362088484790748E-13</v>
      </c>
      <c r="AB3" s="18">
        <f>AA3/Z3</f>
        <v>9.852216748768473E-3</v>
      </c>
      <c r="AC3" s="9">
        <f>T3*4*PI()/3*($AN46*10^(-6)/2)^3*10^9</f>
        <v>5.1340081882620283E-10</v>
      </c>
      <c r="AD3" s="9">
        <f>U3*4*PI()/3*($AN46*10^(-6)/2)^3*10^9</f>
        <v>1.0477567731146997E-10</v>
      </c>
      <c r="AE3" s="19">
        <f>AD3/AC3</f>
        <v>0.20408163265306123</v>
      </c>
      <c r="AG3" s="33" t="s">
        <v>5</v>
      </c>
      <c r="AH3" s="9">
        <f>SUM(Z3:Z9)</f>
        <v>3.7882008716924957E-7</v>
      </c>
      <c r="AI3" s="9">
        <f>SUM(AA3:AA9)</f>
        <v>4.1292381618232944E-9</v>
      </c>
      <c r="AJ3" s="18">
        <f>AI3/AH3</f>
        <v>1.0900261896562074E-2</v>
      </c>
      <c r="AK3" s="9">
        <f>SUM(AC3:AC9)</f>
        <v>3.5390984119541059E-6</v>
      </c>
      <c r="AL3" s="9">
        <f>SUM(AD3:AD9)</f>
        <v>7.0772213692508942E-7</v>
      </c>
      <c r="AM3" s="35">
        <f>AL3/AK3</f>
        <v>0.19997243776397902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673</v>
      </c>
      <c r="F4" s="9">
        <f t="shared" ref="F4:F18" si="0">SUM(G4:I4)</f>
        <v>7</v>
      </c>
      <c r="G4" s="9">
        <v>3</v>
      </c>
      <c r="H4" s="9">
        <v>2</v>
      </c>
      <c r="I4" s="9">
        <v>2</v>
      </c>
      <c r="J4" s="26"/>
      <c r="K4" s="9">
        <v>276</v>
      </c>
      <c r="L4" s="9">
        <f t="shared" ref="L4:L18" si="1">SUM(M4:O4)</f>
        <v>59</v>
      </c>
      <c r="M4" s="9">
        <v>12</v>
      </c>
      <c r="N4" s="9">
        <v>3</v>
      </c>
      <c r="O4" s="11">
        <v>44</v>
      </c>
      <c r="Q4" s="8">
        <f t="shared" ref="Q4:Q18" si="2">E4/68200*B4</f>
        <v>0.5131378299120235</v>
      </c>
      <c r="R4" s="9">
        <f t="shared" ref="R4:R18" si="3">F4/68200*B4</f>
        <v>5.3372434017595304E-3</v>
      </c>
      <c r="S4" s="18">
        <f t="shared" ref="S4:S18" si="4">R4/Q4</f>
        <v>1.040118870728083E-2</v>
      </c>
      <c r="T4" s="9">
        <f t="shared" ref="T4:T18" si="5">K4/68200*C4</f>
        <v>3.9255131964809387</v>
      </c>
      <c r="U4" s="9">
        <f t="shared" ref="U4:U18" si="6">L4/68200*C4</f>
        <v>0.83914956011730202</v>
      </c>
      <c r="V4" s="19">
        <f t="shared" ref="V4:V18" si="7">U4/T4</f>
        <v>0.21376811594202896</v>
      </c>
      <c r="W4" s="18"/>
      <c r="Z4" s="8">
        <f t="shared" ref="Z4:Z18" si="8">Q4*4*PI()/3*($AN28*10^(-6)/2)^3*10^9</f>
        <v>1.9922163022671611E-9</v>
      </c>
      <c r="AA4" s="9">
        <f t="shared" ref="AA4:AA18" si="9">R4*4*PI()/3*($AN28*10^(-6)/2)^3*10^9</f>
        <v>2.0721417705601969E-11</v>
      </c>
      <c r="AB4" s="18">
        <f t="shared" ref="AB4:AB18" si="10">AA4/Z4</f>
        <v>1.040118870728083E-2</v>
      </c>
      <c r="AC4" s="9">
        <f t="shared" ref="AC4:AC18" si="11">T4*4*PI()/3*($AN47*10^(-6)/2)^3*10^9</f>
        <v>1.5240488868526818E-8</v>
      </c>
      <c r="AD4" s="9">
        <f t="shared" ref="AD4:AD18" si="12">U4*4*PI()/3*($AN47*10^(-6)/2)^3*10^9</f>
        <v>3.257930591460442E-9</v>
      </c>
      <c r="AE4" s="19">
        <f t="shared" ref="AE4:AE18" si="13">AD4/AC4</f>
        <v>0.21376811594202894</v>
      </c>
      <c r="AG4" s="33" t="s">
        <v>6</v>
      </c>
      <c r="AH4" s="9">
        <f>SUM(Z10:Z11)</f>
        <v>1.4200210474149236E-7</v>
      </c>
      <c r="AI4" s="9">
        <f>SUM(AA10:AA11)</f>
        <v>3.1656520165300841E-9</v>
      </c>
      <c r="AJ4" s="18">
        <f t="shared" ref="AJ4:AJ6" si="14">AI4/AH4</f>
        <v>2.2292993630573247E-2</v>
      </c>
      <c r="AK4" s="9">
        <f>SUM(AC10:AC11)</f>
        <v>3.2193826842358283E-6</v>
      </c>
      <c r="AL4" s="9">
        <f>SUM(AD10:AD11)</f>
        <v>2.0888910232175902E-6</v>
      </c>
      <c r="AM4" s="35">
        <f t="shared" ref="AM4:AM6" si="15">AL4/AK4</f>
        <v>0.64884831289120937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681</v>
      </c>
      <c r="F5" s="9">
        <f t="shared" si="0"/>
        <v>8</v>
      </c>
      <c r="G5" s="9">
        <v>3</v>
      </c>
      <c r="H5" s="9">
        <v>4</v>
      </c>
      <c r="I5" s="9">
        <v>1</v>
      </c>
      <c r="J5" s="26"/>
      <c r="K5" s="9">
        <v>276</v>
      </c>
      <c r="L5" s="9">
        <f t="shared" si="1"/>
        <v>57</v>
      </c>
      <c r="M5" s="9"/>
      <c r="N5" s="9">
        <v>1</v>
      </c>
      <c r="O5" s="11">
        <v>56</v>
      </c>
      <c r="Q5" s="8">
        <f t="shared" si="2"/>
        <v>0.7788563049853372</v>
      </c>
      <c r="R5" s="9">
        <f t="shared" si="3"/>
        <v>9.1495601173020528E-3</v>
      </c>
      <c r="S5" s="18">
        <f t="shared" si="4"/>
        <v>1.1747430249632894E-2</v>
      </c>
      <c r="T5" s="9">
        <f t="shared" si="5"/>
        <v>6.4750733137829917</v>
      </c>
      <c r="U5" s="9">
        <f t="shared" si="6"/>
        <v>1.3372434017595307</v>
      </c>
      <c r="V5" s="19">
        <f t="shared" si="7"/>
        <v>0.20652173913043476</v>
      </c>
      <c r="W5" s="18"/>
      <c r="Z5" s="8">
        <f t="shared" si="8"/>
        <v>2.4190775070025616E-8</v>
      </c>
      <c r="AA5" s="9">
        <f t="shared" si="9"/>
        <v>2.8417944281968421E-10</v>
      </c>
      <c r="AB5" s="18">
        <f t="shared" si="10"/>
        <v>1.1747430249632894E-2</v>
      </c>
      <c r="AC5" s="9">
        <f t="shared" si="11"/>
        <v>2.0111160568777654E-7</v>
      </c>
      <c r="AD5" s="9">
        <f t="shared" si="12"/>
        <v>4.1533918565953845E-8</v>
      </c>
      <c r="AE5" s="19">
        <f t="shared" si="13"/>
        <v>0.20652173913043476</v>
      </c>
      <c r="AG5" s="33" t="s">
        <v>7</v>
      </c>
      <c r="AH5" s="9">
        <f>SUM(Z12:Z18)</f>
        <v>0</v>
      </c>
      <c r="AI5" s="9">
        <f>SUM(AA12:AA18)</f>
        <v>0</v>
      </c>
      <c r="AJ5" s="18" t="e">
        <f t="shared" si="14"/>
        <v>#DIV/0!</v>
      </c>
      <c r="AK5" s="9">
        <f>SUM(AC12:AC18)</f>
        <v>2.2521760697837097E-6</v>
      </c>
      <c r="AL5" s="9">
        <f>SUM(AD12:AD18)</f>
        <v>3.6034817116539358E-6</v>
      </c>
      <c r="AM5" s="35">
        <f t="shared" si="15"/>
        <v>1.6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725</v>
      </c>
      <c r="F6" s="9">
        <f t="shared" si="0"/>
        <v>1</v>
      </c>
      <c r="G6" s="9"/>
      <c r="H6" s="9">
        <v>1</v>
      </c>
      <c r="I6" s="9"/>
      <c r="J6" s="26"/>
      <c r="K6" s="9">
        <v>274</v>
      </c>
      <c r="L6" s="9">
        <f t="shared" si="1"/>
        <v>58</v>
      </c>
      <c r="M6" s="9">
        <v>1</v>
      </c>
      <c r="N6" s="9">
        <v>3</v>
      </c>
      <c r="O6" s="11">
        <v>54</v>
      </c>
      <c r="Q6" s="8">
        <f t="shared" si="2"/>
        <v>0.42521994134897356</v>
      </c>
      <c r="R6" s="9">
        <f t="shared" si="3"/>
        <v>5.8651026392961877E-4</v>
      </c>
      <c r="S6" s="18">
        <f t="shared" si="4"/>
        <v>1.3793103448275863E-3</v>
      </c>
      <c r="T6" s="9">
        <f t="shared" si="5"/>
        <v>3.4953079178885633</v>
      </c>
      <c r="U6" s="9">
        <f t="shared" si="6"/>
        <v>0.73988269794721406</v>
      </c>
      <c r="V6" s="19">
        <f t="shared" si="7"/>
        <v>0.21167883211678831</v>
      </c>
      <c r="W6" s="18"/>
      <c r="Z6" s="8">
        <f t="shared" si="8"/>
        <v>6.1143784438589457E-8</v>
      </c>
      <c r="AA6" s="9">
        <f t="shared" si="9"/>
        <v>8.4336254398054419E-11</v>
      </c>
      <c r="AB6" s="18">
        <f t="shared" si="10"/>
        <v>1.3793103448275861E-3</v>
      </c>
      <c r="AC6" s="9">
        <f t="shared" si="11"/>
        <v>5.0260190808520537E-7</v>
      </c>
      <c r="AD6" s="9">
        <f t="shared" si="12"/>
        <v>1.0639018492314565E-7</v>
      </c>
      <c r="AE6" s="19">
        <f t="shared" si="13"/>
        <v>0.21167883211678831</v>
      </c>
      <c r="AG6" s="34" t="s">
        <v>8</v>
      </c>
      <c r="AH6" s="13">
        <f>SUM(Z3:Z18)</f>
        <v>5.2082219191074198E-7</v>
      </c>
      <c r="AI6" s="13">
        <f>SUM(AA3:AA18)</f>
        <v>7.2948901783533781E-9</v>
      </c>
      <c r="AJ6" s="20">
        <f t="shared" si="14"/>
        <v>1.4006488762682312E-2</v>
      </c>
      <c r="AK6" s="13">
        <f>SUM(AC3:AC18)</f>
        <v>9.0106571659736435E-6</v>
      </c>
      <c r="AL6" s="13">
        <f>SUM(AD3:AD18)</f>
        <v>6.4000948717966155E-6</v>
      </c>
      <c r="AM6" s="36">
        <f t="shared" si="15"/>
        <v>0.71028058818671691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687</v>
      </c>
      <c r="F7" s="9">
        <f t="shared" si="0"/>
        <v>7</v>
      </c>
      <c r="G7" s="9">
        <v>1</v>
      </c>
      <c r="H7" s="9">
        <v>1</v>
      </c>
      <c r="I7" s="9">
        <v>5</v>
      </c>
      <c r="J7" s="26"/>
      <c r="K7" s="9">
        <v>273</v>
      </c>
      <c r="L7" s="9">
        <f t="shared" si="1"/>
        <v>42</v>
      </c>
      <c r="M7" s="9"/>
      <c r="N7" s="9"/>
      <c r="O7" s="11">
        <v>42</v>
      </c>
      <c r="Q7" s="8">
        <f t="shared" si="2"/>
        <v>0.24175953079178886</v>
      </c>
      <c r="R7" s="9">
        <f t="shared" si="3"/>
        <v>2.4633431085043988E-3</v>
      </c>
      <c r="S7" s="18">
        <f t="shared" si="4"/>
        <v>1.0189228529839884E-2</v>
      </c>
      <c r="T7" s="9">
        <f t="shared" si="5"/>
        <v>1.6812316715542521</v>
      </c>
      <c r="U7" s="9">
        <f t="shared" si="6"/>
        <v>0.25865102639296189</v>
      </c>
      <c r="V7" s="19">
        <f t="shared" si="7"/>
        <v>0.15384615384615385</v>
      </c>
      <c r="W7" s="18"/>
      <c r="Z7" s="8">
        <f t="shared" si="8"/>
        <v>9.5390780748537315E-8</v>
      </c>
      <c r="AA7" s="9">
        <f t="shared" si="9"/>
        <v>9.719584646866976E-10</v>
      </c>
      <c r="AB7" s="18">
        <f t="shared" si="10"/>
        <v>1.0189228529839884E-2</v>
      </c>
      <c r="AC7" s="9">
        <f t="shared" si="11"/>
        <v>6.63361652148671E-7</v>
      </c>
      <c r="AD7" s="9">
        <f t="shared" si="12"/>
        <v>1.0205563879210325E-7</v>
      </c>
      <c r="AE7" s="19">
        <f t="shared" si="13"/>
        <v>0.15384615384615388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715</v>
      </c>
      <c r="F8" s="9">
        <f t="shared" si="0"/>
        <v>9</v>
      </c>
      <c r="G8" s="9"/>
      <c r="H8" s="9">
        <v>2</v>
      </c>
      <c r="I8" s="9">
        <v>7</v>
      </c>
      <c r="J8" s="26"/>
      <c r="K8" s="9">
        <v>268</v>
      </c>
      <c r="L8" s="9">
        <f t="shared" si="1"/>
        <v>43</v>
      </c>
      <c r="M8" s="9">
        <v>3</v>
      </c>
      <c r="N8" s="9">
        <v>6</v>
      </c>
      <c r="O8" s="11">
        <v>34</v>
      </c>
      <c r="Q8" s="8">
        <f t="shared" si="2"/>
        <v>0.12580645161290324</v>
      </c>
      <c r="R8" s="9">
        <f t="shared" si="3"/>
        <v>1.5835777126099707E-3</v>
      </c>
      <c r="S8" s="18">
        <f t="shared" si="4"/>
        <v>1.2587412587412587E-2</v>
      </c>
      <c r="T8" s="9">
        <f t="shared" si="5"/>
        <v>0.9431085043988271</v>
      </c>
      <c r="U8" s="9">
        <f t="shared" si="6"/>
        <v>0.15131964809384163</v>
      </c>
      <c r="V8" s="19">
        <f t="shared" si="7"/>
        <v>0.16044776119402981</v>
      </c>
      <c r="W8" s="18"/>
      <c r="Z8" s="8">
        <f t="shared" si="8"/>
        <v>1.0550161814680776E-7</v>
      </c>
      <c r="AA8" s="9">
        <f t="shared" si="9"/>
        <v>1.3279923962535239E-9</v>
      </c>
      <c r="AB8" s="18">
        <f t="shared" si="10"/>
        <v>1.2587412587412585E-2</v>
      </c>
      <c r="AC8" s="9">
        <f t="shared" si="11"/>
        <v>8.2587142575066093E-7</v>
      </c>
      <c r="AD8" s="9">
        <f t="shared" si="12"/>
        <v>1.3250922129581497E-7</v>
      </c>
      <c r="AE8" s="19">
        <f t="shared" si="13"/>
        <v>0.16044776119402981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629</v>
      </c>
      <c r="F9" s="9">
        <f t="shared" si="0"/>
        <v>10</v>
      </c>
      <c r="G9" s="9"/>
      <c r="H9" s="9">
        <v>1</v>
      </c>
      <c r="I9" s="9">
        <v>9</v>
      </c>
      <c r="J9" s="26"/>
      <c r="K9" s="9">
        <v>248</v>
      </c>
      <c r="L9" s="9">
        <f t="shared" si="1"/>
        <v>60</v>
      </c>
      <c r="M9" s="9">
        <v>4</v>
      </c>
      <c r="N9" s="9">
        <v>15</v>
      </c>
      <c r="O9" s="11">
        <v>41</v>
      </c>
      <c r="Q9" s="8">
        <f t="shared" si="2"/>
        <v>5.5337243401759523E-2</v>
      </c>
      <c r="R9" s="9">
        <f t="shared" si="3"/>
        <v>8.7976539589442815E-4</v>
      </c>
      <c r="S9" s="18">
        <f t="shared" si="4"/>
        <v>1.5898251192368842E-2</v>
      </c>
      <c r="T9" s="9">
        <f t="shared" si="5"/>
        <v>0.4</v>
      </c>
      <c r="U9" s="9">
        <f t="shared" si="6"/>
        <v>9.6774193548387094E-2</v>
      </c>
      <c r="V9" s="19">
        <f t="shared" si="7"/>
        <v>0.24193548387096772</v>
      </c>
      <c r="W9" s="18"/>
      <c r="Z9" s="8">
        <f t="shared" si="8"/>
        <v>9.0543704943210195E-8</v>
      </c>
      <c r="AA9" s="9">
        <f t="shared" si="9"/>
        <v>1.4394865650748843E-9</v>
      </c>
      <c r="AB9" s="18">
        <f t="shared" si="10"/>
        <v>1.5898251192368845E-2</v>
      </c>
      <c r="AC9" s="9">
        <f t="shared" si="11"/>
        <v>1.3303979305944392E-6</v>
      </c>
      <c r="AD9" s="9">
        <f t="shared" si="12"/>
        <v>3.2187046707929982E-7</v>
      </c>
      <c r="AE9" s="19">
        <f t="shared" si="13"/>
        <v>0.24193548387096775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314</v>
      </c>
      <c r="F10" s="9">
        <f t="shared" si="0"/>
        <v>7</v>
      </c>
      <c r="G10" s="9"/>
      <c r="H10" s="9">
        <v>1</v>
      </c>
      <c r="I10" s="9">
        <v>6</v>
      </c>
      <c r="J10" s="26"/>
      <c r="K10" s="9">
        <v>152</v>
      </c>
      <c r="L10" s="9">
        <f t="shared" si="1"/>
        <v>89</v>
      </c>
      <c r="M10" s="9">
        <v>27</v>
      </c>
      <c r="N10" s="9">
        <v>20</v>
      </c>
      <c r="O10" s="11">
        <v>42</v>
      </c>
      <c r="Q10" s="8">
        <f t="shared" si="2"/>
        <v>3.2228739002932549E-2</v>
      </c>
      <c r="R10" s="9">
        <f t="shared" si="3"/>
        <v>7.1847507331378299E-4</v>
      </c>
      <c r="S10" s="18">
        <f t="shared" si="4"/>
        <v>2.229299363057325E-2</v>
      </c>
      <c r="T10" s="9">
        <f t="shared" si="5"/>
        <v>0.31202346041055717</v>
      </c>
      <c r="U10" s="9">
        <f t="shared" si="6"/>
        <v>0.18269794721407626</v>
      </c>
      <c r="V10" s="19">
        <f t="shared" si="7"/>
        <v>0.58552631578947378</v>
      </c>
      <c r="W10" s="18"/>
      <c r="Z10" s="8">
        <f t="shared" si="8"/>
        <v>1.4200210474149236E-7</v>
      </c>
      <c r="AA10" s="9">
        <f t="shared" si="9"/>
        <v>3.1656520165300841E-9</v>
      </c>
      <c r="AB10" s="18">
        <f t="shared" si="10"/>
        <v>2.2292993630573247E-2</v>
      </c>
      <c r="AC10" s="9">
        <f t="shared" si="11"/>
        <v>2.3967355170123335E-6</v>
      </c>
      <c r="AD10" s="9">
        <f t="shared" si="12"/>
        <v>1.4033517171980114E-6</v>
      </c>
      <c r="AE10" s="19">
        <f t="shared" si="13"/>
        <v>0.58552631578947378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/>
      <c r="F11" s="9">
        <f t="shared" si="0"/>
        <v>0</v>
      </c>
      <c r="G11" s="9"/>
      <c r="H11" s="9"/>
      <c r="I11" s="9"/>
      <c r="J11" s="26"/>
      <c r="K11" s="9">
        <v>54</v>
      </c>
      <c r="L11" s="9">
        <f t="shared" si="1"/>
        <v>45</v>
      </c>
      <c r="M11" s="9">
        <v>23</v>
      </c>
      <c r="N11" s="9">
        <v>8</v>
      </c>
      <c r="O11" s="11">
        <v>14</v>
      </c>
      <c r="Q11" s="8">
        <f t="shared" si="2"/>
        <v>0</v>
      </c>
      <c r="R11" s="9">
        <f t="shared" si="3"/>
        <v>0</v>
      </c>
      <c r="S11" s="18" t="e">
        <f t="shared" si="4"/>
        <v>#DIV/0!</v>
      </c>
      <c r="T11" s="9">
        <f t="shared" si="5"/>
        <v>6.7302052785923758E-2</v>
      </c>
      <c r="U11" s="9">
        <f t="shared" si="6"/>
        <v>5.6085043988269793E-2</v>
      </c>
      <c r="V11" s="19">
        <f t="shared" si="7"/>
        <v>0.83333333333333326</v>
      </c>
      <c r="W11" s="18"/>
      <c r="Z11" s="8">
        <f t="shared" si="8"/>
        <v>0</v>
      </c>
      <c r="AA11" s="9">
        <f t="shared" si="9"/>
        <v>0</v>
      </c>
      <c r="AB11" s="18" t="e">
        <f t="shared" si="10"/>
        <v>#DIV/0!</v>
      </c>
      <c r="AC11" s="9">
        <f t="shared" si="11"/>
        <v>8.226471672234949E-7</v>
      </c>
      <c r="AD11" s="9">
        <f t="shared" si="12"/>
        <v>6.8553930601957896E-7</v>
      </c>
      <c r="AE11" s="19">
        <f t="shared" si="13"/>
        <v>0.83333333333333315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/>
      <c r="F12" s="9">
        <f t="shared" si="0"/>
        <v>0</v>
      </c>
      <c r="G12" s="9"/>
      <c r="H12" s="9"/>
      <c r="I12" s="9"/>
      <c r="J12" s="26"/>
      <c r="K12" s="9">
        <v>5</v>
      </c>
      <c r="L12" s="9">
        <f t="shared" si="1"/>
        <v>8</v>
      </c>
      <c r="M12" s="9">
        <v>5</v>
      </c>
      <c r="N12" s="9">
        <v>1</v>
      </c>
      <c r="O12" s="11">
        <v>2</v>
      </c>
      <c r="Q12" s="8">
        <f t="shared" si="2"/>
        <v>0</v>
      </c>
      <c r="R12" s="9">
        <f t="shared" si="3"/>
        <v>0</v>
      </c>
      <c r="S12" s="18" t="e">
        <f t="shared" si="4"/>
        <v>#DIV/0!</v>
      </c>
      <c r="T12" s="9">
        <f t="shared" si="5"/>
        <v>3.5190615835777126E-3</v>
      </c>
      <c r="U12" s="9">
        <f t="shared" si="6"/>
        <v>5.6304985337243402E-3</v>
      </c>
      <c r="V12" s="19">
        <f t="shared" si="7"/>
        <v>1.6</v>
      </c>
      <c r="W12" s="18"/>
      <c r="Z12" s="8">
        <f t="shared" si="8"/>
        <v>0</v>
      </c>
      <c r="AA12" s="9">
        <f t="shared" si="9"/>
        <v>0</v>
      </c>
      <c r="AB12" s="18" t="e">
        <f t="shared" si="10"/>
        <v>#DIV/0!</v>
      </c>
      <c r="AC12" s="9">
        <f t="shared" si="11"/>
        <v>2.2521760697837097E-6</v>
      </c>
      <c r="AD12" s="9">
        <f t="shared" si="12"/>
        <v>3.6034817116539358E-6</v>
      </c>
      <c r="AE12" s="19">
        <f t="shared" si="13"/>
        <v>1.6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/>
      <c r="L13" s="9">
        <f t="shared" si="1"/>
        <v>0</v>
      </c>
      <c r="M13" s="9"/>
      <c r="N13" s="9"/>
      <c r="O13" s="11"/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0</v>
      </c>
      <c r="U13" s="9">
        <f t="shared" si="6"/>
        <v>0</v>
      </c>
      <c r="V13" s="19" t="e">
        <f t="shared" si="7"/>
        <v>#DIV/0!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0</v>
      </c>
      <c r="AD13" s="9">
        <f t="shared" si="12"/>
        <v>0</v>
      </c>
      <c r="AE13" s="19" t="e">
        <f t="shared" si="13"/>
        <v>#DIV/0!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/>
      <c r="L14" s="9">
        <f t="shared" si="1"/>
        <v>0</v>
      </c>
      <c r="M14" s="9"/>
      <c r="N14" s="9"/>
      <c r="O14" s="11"/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0</v>
      </c>
      <c r="U14" s="9">
        <f t="shared" si="6"/>
        <v>0</v>
      </c>
      <c r="V14" s="19" t="e">
        <f t="shared" si="7"/>
        <v>#DIV/0!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0</v>
      </c>
      <c r="AD14" s="9">
        <f t="shared" si="12"/>
        <v>0</v>
      </c>
      <c r="AE14" s="19" t="e">
        <f t="shared" si="13"/>
        <v>#DIV/0!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/>
      <c r="L15" s="9">
        <f t="shared" si="1"/>
        <v>0</v>
      </c>
      <c r="M15" s="9"/>
      <c r="N15" s="9"/>
      <c r="O15" s="11"/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0</v>
      </c>
      <c r="U15" s="9">
        <f t="shared" si="6"/>
        <v>0</v>
      </c>
      <c r="V15" s="19" t="e">
        <f t="shared" si="7"/>
        <v>#DIV/0!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0</v>
      </c>
      <c r="AD15" s="9">
        <f t="shared" si="12"/>
        <v>0</v>
      </c>
      <c r="AE15" s="19" t="e">
        <f t="shared" si="13"/>
        <v>#DIV/0!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/>
      <c r="L16" s="9">
        <f t="shared" si="1"/>
        <v>0</v>
      </c>
      <c r="M16" s="9"/>
      <c r="N16" s="9"/>
      <c r="O16" s="11"/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0</v>
      </c>
      <c r="U16" s="9">
        <f t="shared" si="6"/>
        <v>0</v>
      </c>
      <c r="V16" s="19" t="e">
        <f t="shared" si="7"/>
        <v>#DIV/0!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</v>
      </c>
      <c r="AD16" s="9">
        <f t="shared" si="12"/>
        <v>0</v>
      </c>
      <c r="AE16" s="19" t="e">
        <f t="shared" si="13"/>
        <v>#DIV/0!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/>
      <c r="L17" s="9">
        <f t="shared" si="1"/>
        <v>0</v>
      </c>
      <c r="M17" s="9"/>
      <c r="N17" s="9"/>
      <c r="O17" s="11"/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0</v>
      </c>
      <c r="U17" s="9">
        <f t="shared" si="6"/>
        <v>0</v>
      </c>
      <c r="V17" s="19" t="e">
        <f t="shared" si="7"/>
        <v>#DIV/0!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0</v>
      </c>
      <c r="AD17" s="9">
        <f t="shared" si="12"/>
        <v>0</v>
      </c>
      <c r="AE17" s="19" t="e">
        <f t="shared" si="13"/>
        <v>#DIV/0!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/>
      <c r="L18" s="13">
        <f t="shared" si="1"/>
        <v>0</v>
      </c>
      <c r="M18" s="13"/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0</v>
      </c>
      <c r="U18" s="13">
        <f t="shared" si="6"/>
        <v>0</v>
      </c>
      <c r="V18" s="21" t="e">
        <f t="shared" si="7"/>
        <v>#DIV/0!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0</v>
      </c>
      <c r="AD18" s="13">
        <f t="shared" si="12"/>
        <v>0</v>
      </c>
      <c r="AE18" s="21" t="e">
        <f t="shared" si="13"/>
        <v>#DIV/0!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58"/>
      <c r="B20" s="56"/>
      <c r="C20" s="56"/>
      <c r="D20" s="56"/>
      <c r="E20" s="56"/>
      <c r="F20" s="56"/>
      <c r="G20" s="58"/>
      <c r="H20" s="58"/>
      <c r="I20" s="58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7"/>
    </row>
    <row r="22" spans="1:55" s="40" customFormat="1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7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A23" s="58"/>
      <c r="B23" s="56"/>
      <c r="C23" s="56"/>
      <c r="D23" s="56"/>
      <c r="E23" s="56"/>
      <c r="F23" s="56"/>
      <c r="G23" s="58"/>
      <c r="H23" s="58"/>
      <c r="I23" s="58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225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226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45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46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47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48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227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226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45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46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47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48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AE63" s="24"/>
      <c r="AF63" s="39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66"/>
      <c r="Y64" s="66"/>
      <c r="Z64" s="66"/>
      <c r="AA64" s="66"/>
      <c r="AB64" s="66"/>
      <c r="AC64" s="66"/>
      <c r="AD64" s="66"/>
      <c r="AE64" s="66"/>
      <c r="AF64" s="67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24"/>
      <c r="BB64" s="24"/>
      <c r="BC64" s="24"/>
    </row>
    <row r="65" spans="7:55">
      <c r="G65" s="1"/>
      <c r="H65" s="1"/>
      <c r="I65" s="1"/>
      <c r="X65" s="66"/>
      <c r="Y65" s="66"/>
      <c r="Z65" s="66"/>
      <c r="AA65" s="66"/>
      <c r="AB65" s="66"/>
      <c r="AC65" s="66"/>
      <c r="AD65" s="66"/>
      <c r="AE65" s="66"/>
      <c r="AF65" s="67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24"/>
      <c r="BB65" s="24"/>
      <c r="BC65" s="24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  <row r="104" spans="7:9">
      <c r="G104" s="1"/>
      <c r="H104" s="1"/>
      <c r="I104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7BF04-A353-46A6-B131-BFCB3A602DA2}">
  <sheetPr>
    <tabColor theme="9"/>
  </sheetPr>
  <dimension ref="A1:BC103"/>
  <sheetViews>
    <sheetView zoomScale="85" zoomScaleNormal="85" workbookViewId="0">
      <selection activeCell="O34" sqref="O34"/>
    </sheetView>
  </sheetViews>
  <sheetFormatPr defaultRowHeight="15"/>
  <cols>
    <col min="1" max="1" width="9" style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7" width="9" style="1"/>
    <col min="18" max="18" width="10.125" style="1" customWidth="1"/>
    <col min="19" max="19" width="9.25" style="1" bestFit="1" customWidth="1"/>
    <col min="20" max="20" width="10.5" style="1" customWidth="1"/>
    <col min="21" max="21" width="10.875" style="1" customWidth="1"/>
    <col min="22" max="22" width="9.2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16384" width="9" style="1"/>
  </cols>
  <sheetData>
    <row r="1" spans="1:55" ht="15.75" thickBot="1">
      <c r="A1" s="3" t="s">
        <v>220</v>
      </c>
      <c r="E1" s="3" t="s">
        <v>221</v>
      </c>
      <c r="Q1" s="3" t="s">
        <v>222</v>
      </c>
      <c r="Z1" s="3" t="s">
        <v>223</v>
      </c>
      <c r="AG1" s="3" t="s">
        <v>224</v>
      </c>
    </row>
    <row r="2" spans="1:55" s="2" customFormat="1" ht="51" customHeight="1">
      <c r="A2" s="4" t="s">
        <v>0</v>
      </c>
      <c r="B2" s="5" t="s">
        <v>218</v>
      </c>
      <c r="C2" s="25" t="s">
        <v>219</v>
      </c>
      <c r="E2" s="4" t="s">
        <v>164</v>
      </c>
      <c r="F2" s="5" t="s">
        <v>165</v>
      </c>
      <c r="G2" s="6" t="s">
        <v>166</v>
      </c>
      <c r="H2" s="6" t="s">
        <v>167</v>
      </c>
      <c r="I2" s="27" t="s">
        <v>168</v>
      </c>
      <c r="J2" s="30"/>
      <c r="K2" s="5" t="s">
        <v>169</v>
      </c>
      <c r="L2" s="5" t="s">
        <v>170</v>
      </c>
      <c r="M2" s="6" t="s">
        <v>171</v>
      </c>
      <c r="N2" s="6" t="s">
        <v>172</v>
      </c>
      <c r="O2" s="7" t="s">
        <v>173</v>
      </c>
      <c r="Q2" s="4" t="s">
        <v>174</v>
      </c>
      <c r="R2" s="5" t="s">
        <v>175</v>
      </c>
      <c r="S2" s="16" t="s">
        <v>1</v>
      </c>
      <c r="T2" s="5" t="s">
        <v>176</v>
      </c>
      <c r="U2" s="5" t="s">
        <v>177</v>
      </c>
      <c r="V2" s="17" t="s">
        <v>2</v>
      </c>
      <c r="W2" s="22"/>
      <c r="X2" s="48"/>
      <c r="Z2" s="4" t="s">
        <v>178</v>
      </c>
      <c r="AA2" s="5" t="s">
        <v>179</v>
      </c>
      <c r="AB2" s="16" t="s">
        <v>3</v>
      </c>
      <c r="AC2" s="5" t="s">
        <v>180</v>
      </c>
      <c r="AD2" s="5" t="s">
        <v>181</v>
      </c>
      <c r="AE2" s="17" t="s">
        <v>4</v>
      </c>
      <c r="AF2" s="1"/>
      <c r="AG2" s="32"/>
      <c r="AH2" s="5" t="s">
        <v>178</v>
      </c>
      <c r="AI2" s="5" t="s">
        <v>179</v>
      </c>
      <c r="AJ2" s="16" t="s">
        <v>3</v>
      </c>
      <c r="AK2" s="5" t="s">
        <v>180</v>
      </c>
      <c r="AL2" s="5" t="s">
        <v>181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536</v>
      </c>
      <c r="F3" s="9">
        <f>SUM(G3:I3)</f>
        <v>12</v>
      </c>
      <c r="G3" s="9">
        <v>2</v>
      </c>
      <c r="H3" s="9">
        <v>8</v>
      </c>
      <c r="I3" s="9">
        <v>2</v>
      </c>
      <c r="J3" s="26"/>
      <c r="K3" s="9">
        <v>217</v>
      </c>
      <c r="L3" s="9">
        <f>SUM(M3:O3)</f>
        <v>32</v>
      </c>
      <c r="M3" s="9">
        <v>9</v>
      </c>
      <c r="N3" s="9">
        <v>2</v>
      </c>
      <c r="O3" s="11">
        <v>21</v>
      </c>
      <c r="Q3" s="8">
        <f>E3/68200*B3</f>
        <v>0.10217008797653961</v>
      </c>
      <c r="R3" s="9">
        <f>F3/68200*B3</f>
        <v>2.2873900293255132E-3</v>
      </c>
      <c r="S3" s="18">
        <f>R3/Q3</f>
        <v>2.2388059701492533E-2</v>
      </c>
      <c r="T3" s="9">
        <f>K3/68200*C3</f>
        <v>0.92272727272727273</v>
      </c>
      <c r="U3" s="9">
        <f>L3/68200*C3</f>
        <v>0.13607038123167156</v>
      </c>
      <c r="V3" s="19">
        <f>U3/T3</f>
        <v>0.14746543778801843</v>
      </c>
      <c r="W3" s="18"/>
      <c r="Z3" s="8">
        <f>Q3*4*PI()/3*($AP27*10^(-6)/2)^3*10^9</f>
        <v>5.0350132379746403E-11</v>
      </c>
      <c r="AA3" s="9">
        <f>R3*4*PI()/3*($AP27*10^(-6)/2)^3*10^9</f>
        <v>1.127241769695815E-12</v>
      </c>
      <c r="AB3" s="18">
        <f>AA3/Z3</f>
        <v>2.2388059701492536E-2</v>
      </c>
      <c r="AC3" s="9">
        <f>T3*4*PI()/3*($AP46*10^(-6)/2)^3*10^9</f>
        <v>4.5472643953177969E-10</v>
      </c>
      <c r="AD3" s="9">
        <f>U3*4*PI()/3*($AP46*10^(-6)/2)^3*10^9</f>
        <v>6.7056433479340788E-11</v>
      </c>
      <c r="AE3" s="19">
        <f>AD3/AC3</f>
        <v>0.14746543778801843</v>
      </c>
      <c r="AG3" s="33" t="s">
        <v>5</v>
      </c>
      <c r="AH3" s="9">
        <f>SUM(Z3:Z9)</f>
        <v>3.4455834919121721E-7</v>
      </c>
      <c r="AI3" s="9">
        <f>SUM(AA3:AA9)</f>
        <v>3.2085880063852571E-9</v>
      </c>
      <c r="AJ3" s="18">
        <f>AI3/AH3</f>
        <v>9.3121760477341067E-3</v>
      </c>
      <c r="AK3" s="9">
        <f>SUM(AC3:AC9)</f>
        <v>2.4147179735071066E-6</v>
      </c>
      <c r="AL3" s="9">
        <f>SUM(AD3:AD9)</f>
        <v>2.8215841535007067E-7</v>
      </c>
      <c r="AM3" s="35">
        <f>AL3/AK3</f>
        <v>0.11684942856505402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588</v>
      </c>
      <c r="F4" s="9">
        <f t="shared" ref="F4:F18" si="0">SUM(G4:I4)</f>
        <v>4</v>
      </c>
      <c r="G4" s="9">
        <v>1</v>
      </c>
      <c r="H4" s="9"/>
      <c r="I4" s="9">
        <v>3</v>
      </c>
      <c r="J4" s="26"/>
      <c r="K4" s="9">
        <v>224</v>
      </c>
      <c r="L4" s="9">
        <f t="shared" ref="L4:L18" si="1">SUM(M4:O4)</f>
        <v>27</v>
      </c>
      <c r="M4" s="9">
        <v>8</v>
      </c>
      <c r="N4" s="9">
        <v>3</v>
      </c>
      <c r="O4" s="11">
        <v>16</v>
      </c>
      <c r="Q4" s="8">
        <f t="shared" ref="Q4:Q18" si="2">E4/68200*B4</f>
        <v>0.44832844574780056</v>
      </c>
      <c r="R4" s="9">
        <f t="shared" ref="R4:R18" si="3">F4/68200*B4</f>
        <v>3.0498533724340176E-3</v>
      </c>
      <c r="S4" s="18">
        <f t="shared" ref="S4:S18" si="4">R4/Q4</f>
        <v>6.8027210884353748E-3</v>
      </c>
      <c r="T4" s="9">
        <f t="shared" ref="T4:T18" si="5">K4/68200*C4</f>
        <v>3.1859237536656893</v>
      </c>
      <c r="U4" s="9">
        <f t="shared" ref="U4:U18" si="6">L4/68200*C4</f>
        <v>0.3840175953079179</v>
      </c>
      <c r="V4" s="19">
        <f t="shared" ref="V4:V18" si="7">U4/T4</f>
        <v>0.12053571428571429</v>
      </c>
      <c r="W4" s="18"/>
      <c r="Z4" s="8">
        <f t="shared" ref="Z4:Z18" si="8">Q4*4*PI()/3*($AP28*10^(-6)/2)^3*10^9</f>
        <v>1.7405990872705656E-9</v>
      </c>
      <c r="AA4" s="9">
        <f t="shared" ref="AA4:AA18" si="9">R4*4*PI()/3*($AP28*10^(-6)/2)^3*10^9</f>
        <v>1.1840810117486842E-11</v>
      </c>
      <c r="AB4" s="18">
        <f t="shared" ref="AB4:AB18" si="10">AA4/Z4</f>
        <v>6.8027210884353748E-3</v>
      </c>
      <c r="AC4" s="9">
        <f t="shared" ref="AC4:AC18" si="11">T4*4*PI()/3*($AP47*10^(-6)/2)^3*10^9</f>
        <v>1.2369092415036255E-8</v>
      </c>
      <c r="AD4" s="9">
        <f t="shared" ref="AD4:AD18" si="12">U4*4*PI()/3*($AP47*10^(-6)/2)^3*10^9</f>
        <v>1.4909173893124059E-9</v>
      </c>
      <c r="AE4" s="19">
        <f t="shared" ref="AE4:AE18" si="13">AD4/AC4</f>
        <v>0.1205357142857143</v>
      </c>
      <c r="AG4" s="33" t="s">
        <v>6</v>
      </c>
      <c r="AH4" s="9">
        <f>SUM(Z10:Z11)</f>
        <v>1.4047422731000455E-7</v>
      </c>
      <c r="AI4" s="9">
        <f>SUM(AA10:AA11)</f>
        <v>3.1516653563142049E-9</v>
      </c>
      <c r="AJ4" s="18">
        <f t="shared" ref="AJ4:AJ6" si="14">AI4/AH4</f>
        <v>2.2435897435897439E-2</v>
      </c>
      <c r="AK4" s="9">
        <f>SUM(AC10:AC11)</f>
        <v>2.7475406613658225E-6</v>
      </c>
      <c r="AL4" s="9">
        <f>SUM(AD10:AD11)</f>
        <v>1.0086512674672218E-6</v>
      </c>
      <c r="AM4" s="35">
        <f t="shared" ref="AM4:AM6" si="15">AL4/AK4</f>
        <v>0.36711058789783801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651</v>
      </c>
      <c r="F5" s="9">
        <f t="shared" si="0"/>
        <v>4</v>
      </c>
      <c r="G5" s="9">
        <v>4</v>
      </c>
      <c r="H5" s="9"/>
      <c r="I5" s="9"/>
      <c r="J5" s="26"/>
      <c r="K5" s="9">
        <v>238</v>
      </c>
      <c r="L5" s="9">
        <f t="shared" si="1"/>
        <v>18</v>
      </c>
      <c r="M5" s="9">
        <v>2</v>
      </c>
      <c r="N5" s="9">
        <v>3</v>
      </c>
      <c r="O5" s="11">
        <v>13</v>
      </c>
      <c r="Q5" s="8">
        <f t="shared" si="2"/>
        <v>0.74454545454545462</v>
      </c>
      <c r="R5" s="9">
        <f t="shared" si="3"/>
        <v>4.5747800586510264E-3</v>
      </c>
      <c r="S5" s="18">
        <f t="shared" si="4"/>
        <v>6.1443932411674338E-3</v>
      </c>
      <c r="T5" s="9">
        <f t="shared" si="5"/>
        <v>5.583577712609971</v>
      </c>
      <c r="U5" s="9">
        <f t="shared" si="6"/>
        <v>0.42228739002932553</v>
      </c>
      <c r="V5" s="19">
        <f t="shared" si="7"/>
        <v>7.5630252100840331E-2</v>
      </c>
      <c r="W5" s="18"/>
      <c r="Z5" s="8">
        <f t="shared" si="8"/>
        <v>2.3125102159451808E-8</v>
      </c>
      <c r="AA5" s="9">
        <f t="shared" si="9"/>
        <v>1.420897214098421E-10</v>
      </c>
      <c r="AB5" s="18">
        <f t="shared" si="10"/>
        <v>6.144393241167433E-3</v>
      </c>
      <c r="AC5" s="9">
        <f t="shared" si="11"/>
        <v>1.7342232664380729E-7</v>
      </c>
      <c r="AD5" s="9">
        <f t="shared" si="12"/>
        <v>1.3115974283985424E-8</v>
      </c>
      <c r="AE5" s="19">
        <f t="shared" si="13"/>
        <v>7.5630252100840331E-2</v>
      </c>
      <c r="AG5" s="33" t="s">
        <v>7</v>
      </c>
      <c r="AH5" s="9">
        <f>SUM(Z12:Z18)</f>
        <v>0</v>
      </c>
      <c r="AI5" s="9">
        <f>SUM(AA12:AA18)</f>
        <v>0</v>
      </c>
      <c r="AJ5" s="18" t="e">
        <f t="shared" si="14"/>
        <v>#DIV/0!</v>
      </c>
      <c r="AK5" s="9">
        <f>SUM(AC12:AC18)</f>
        <v>0</v>
      </c>
      <c r="AL5" s="9">
        <f>SUM(AD12:AD18)</f>
        <v>5.6181026981114147E-8</v>
      </c>
      <c r="AM5" s="35" t="e">
        <f t="shared" si="15"/>
        <v>#DIV/0!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678</v>
      </c>
      <c r="F6" s="9">
        <f t="shared" si="0"/>
        <v>0</v>
      </c>
      <c r="G6" s="9"/>
      <c r="H6" s="9"/>
      <c r="I6" s="9"/>
      <c r="J6" s="26"/>
      <c r="K6" s="9">
        <v>187</v>
      </c>
      <c r="L6" s="9">
        <f t="shared" si="1"/>
        <v>22</v>
      </c>
      <c r="M6" s="9">
        <v>2</v>
      </c>
      <c r="N6" s="9">
        <v>2</v>
      </c>
      <c r="O6" s="11">
        <v>18</v>
      </c>
      <c r="Q6" s="8">
        <f t="shared" si="2"/>
        <v>0.39765395894428152</v>
      </c>
      <c r="R6" s="9">
        <f t="shared" si="3"/>
        <v>0</v>
      </c>
      <c r="S6" s="18">
        <f t="shared" si="4"/>
        <v>0</v>
      </c>
      <c r="T6" s="9">
        <f t="shared" si="5"/>
        <v>2.3854838709677417</v>
      </c>
      <c r="U6" s="9">
        <f t="shared" si="6"/>
        <v>0.28064516129032258</v>
      </c>
      <c r="V6" s="19">
        <f t="shared" si="7"/>
        <v>0.11764705882352942</v>
      </c>
      <c r="W6" s="18"/>
      <c r="Z6" s="8">
        <f t="shared" si="8"/>
        <v>5.7179980481880902E-8</v>
      </c>
      <c r="AA6" s="9">
        <f t="shared" si="9"/>
        <v>0</v>
      </c>
      <c r="AB6" s="18">
        <f t="shared" si="10"/>
        <v>0</v>
      </c>
      <c r="AC6" s="9">
        <f t="shared" si="11"/>
        <v>3.4301663070048679E-7</v>
      </c>
      <c r="AD6" s="9">
        <f t="shared" si="12"/>
        <v>4.0354897729469039E-8</v>
      </c>
      <c r="AE6" s="19">
        <f t="shared" si="13"/>
        <v>0.11764705882352942</v>
      </c>
      <c r="AG6" s="34" t="s">
        <v>8</v>
      </c>
      <c r="AH6" s="13">
        <f>SUM(Z3:Z18)</f>
        <v>4.8503257650122182E-7</v>
      </c>
      <c r="AI6" s="13">
        <f>SUM(AA3:AA18)</f>
        <v>6.3602533626994616E-9</v>
      </c>
      <c r="AJ6" s="20">
        <f t="shared" si="14"/>
        <v>1.3113043681682358E-2</v>
      </c>
      <c r="AK6" s="13">
        <f>SUM(AC3:AC18)</f>
        <v>5.1622586348729286E-6</v>
      </c>
      <c r="AL6" s="13">
        <f>SUM(AD3:AD18)</f>
        <v>1.3469907097984065E-6</v>
      </c>
      <c r="AM6" s="36">
        <f t="shared" si="15"/>
        <v>0.2609304967207563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663</v>
      </c>
      <c r="F7" s="9">
        <f t="shared" si="0"/>
        <v>1</v>
      </c>
      <c r="G7" s="9">
        <v>1</v>
      </c>
      <c r="H7" s="9"/>
      <c r="I7" s="9"/>
      <c r="J7" s="26"/>
      <c r="K7" s="9">
        <v>233</v>
      </c>
      <c r="L7" s="9">
        <f t="shared" si="1"/>
        <v>24</v>
      </c>
      <c r="M7" s="9">
        <v>2</v>
      </c>
      <c r="N7" s="9">
        <v>2</v>
      </c>
      <c r="O7" s="11">
        <v>20</v>
      </c>
      <c r="Q7" s="8">
        <f t="shared" si="2"/>
        <v>0.23331378299120237</v>
      </c>
      <c r="R7" s="9">
        <f t="shared" si="3"/>
        <v>3.5190615835777126E-4</v>
      </c>
      <c r="S7" s="18">
        <f t="shared" si="4"/>
        <v>1.5082956259426846E-3</v>
      </c>
      <c r="T7" s="9">
        <f t="shared" si="5"/>
        <v>1.4348973607038125</v>
      </c>
      <c r="U7" s="9">
        <f t="shared" si="6"/>
        <v>0.14780058651026393</v>
      </c>
      <c r="V7" s="19">
        <f t="shared" si="7"/>
        <v>0.10300429184549355</v>
      </c>
      <c r="W7" s="18"/>
      <c r="Z7" s="8">
        <f t="shared" si="8"/>
        <v>9.2058351726754367E-8</v>
      </c>
      <c r="AA7" s="9">
        <f t="shared" si="9"/>
        <v>1.3885120924095677E-10</v>
      </c>
      <c r="AB7" s="18">
        <f t="shared" si="10"/>
        <v>1.5082956259426842E-3</v>
      </c>
      <c r="AC7" s="9">
        <f t="shared" si="11"/>
        <v>5.6616580568000136E-7</v>
      </c>
      <c r="AD7" s="9">
        <f t="shared" si="12"/>
        <v>5.8317507881201857E-8</v>
      </c>
      <c r="AE7" s="19">
        <f t="shared" si="13"/>
        <v>0.10300429184549356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582</v>
      </c>
      <c r="F8" s="9">
        <f t="shared" si="0"/>
        <v>9</v>
      </c>
      <c r="G8" s="9">
        <v>2</v>
      </c>
      <c r="H8" s="9">
        <v>1</v>
      </c>
      <c r="I8" s="9">
        <v>6</v>
      </c>
      <c r="J8" s="26"/>
      <c r="K8" s="9">
        <v>222</v>
      </c>
      <c r="L8" s="9">
        <f t="shared" si="1"/>
        <v>22</v>
      </c>
      <c r="M8" s="9"/>
      <c r="N8" s="9">
        <v>3</v>
      </c>
      <c r="O8" s="11">
        <v>19</v>
      </c>
      <c r="Q8" s="8">
        <f t="shared" si="2"/>
        <v>0.10240469208211143</v>
      </c>
      <c r="R8" s="9">
        <f t="shared" si="3"/>
        <v>1.5835777126099707E-3</v>
      </c>
      <c r="S8" s="18">
        <f t="shared" si="4"/>
        <v>1.5463917525773196E-2</v>
      </c>
      <c r="T8" s="9">
        <f t="shared" si="5"/>
        <v>0.78123167155425222</v>
      </c>
      <c r="U8" s="9">
        <f t="shared" si="6"/>
        <v>7.7419354838709681E-2</v>
      </c>
      <c r="V8" s="19">
        <f t="shared" si="7"/>
        <v>9.90990990990991E-2</v>
      </c>
      <c r="W8" s="18"/>
      <c r="Z8" s="8">
        <f t="shared" si="8"/>
        <v>8.5876841624394547E-8</v>
      </c>
      <c r="AA8" s="9">
        <f t="shared" si="9"/>
        <v>1.3279923962535239E-9</v>
      </c>
      <c r="AB8" s="18">
        <f t="shared" si="10"/>
        <v>1.5463917525773195E-2</v>
      </c>
      <c r="AC8" s="9">
        <f t="shared" si="11"/>
        <v>6.601954093688168E-7</v>
      </c>
      <c r="AD8" s="9">
        <f t="shared" si="12"/>
        <v>6.5424770297810661E-8</v>
      </c>
      <c r="AE8" s="19">
        <f t="shared" si="13"/>
        <v>9.9099099099099086E-2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586</v>
      </c>
      <c r="F9" s="9">
        <f t="shared" si="0"/>
        <v>11</v>
      </c>
      <c r="G9" s="9">
        <v>2</v>
      </c>
      <c r="H9" s="9">
        <v>2</v>
      </c>
      <c r="I9" s="9">
        <v>7</v>
      </c>
      <c r="J9" s="26"/>
      <c r="K9" s="9">
        <v>204</v>
      </c>
      <c r="L9" s="9">
        <f t="shared" si="1"/>
        <v>32</v>
      </c>
      <c r="M9" s="9">
        <v>2</v>
      </c>
      <c r="N9" s="9">
        <v>8</v>
      </c>
      <c r="O9" s="11">
        <v>22</v>
      </c>
      <c r="Q9" s="8">
        <f t="shared" si="2"/>
        <v>5.1554252199413494E-2</v>
      </c>
      <c r="R9" s="9">
        <f t="shared" si="3"/>
        <v>9.6774193548387097E-4</v>
      </c>
      <c r="S9" s="18">
        <f t="shared" si="4"/>
        <v>1.8771331058020476E-2</v>
      </c>
      <c r="T9" s="9">
        <f t="shared" si="5"/>
        <v>0.32903225806451614</v>
      </c>
      <c r="U9" s="9">
        <f t="shared" si="6"/>
        <v>5.1612903225806452E-2</v>
      </c>
      <c r="V9" s="19">
        <f t="shared" si="7"/>
        <v>0.15686274509803921</v>
      </c>
      <c r="W9" s="18"/>
      <c r="Z9" s="8">
        <f t="shared" si="8"/>
        <v>8.4527123979085327E-8</v>
      </c>
      <c r="AA9" s="9">
        <f t="shared" si="9"/>
        <v>1.5866866275937518E-9</v>
      </c>
      <c r="AB9" s="18">
        <f t="shared" si="10"/>
        <v>1.8771331058020476E-2</v>
      </c>
      <c r="AC9" s="9">
        <f t="shared" si="11"/>
        <v>6.5909398225942623E-7</v>
      </c>
      <c r="AD9" s="9">
        <f t="shared" si="12"/>
        <v>1.0338729133481196E-7</v>
      </c>
      <c r="AE9" s="19">
        <f t="shared" si="13"/>
        <v>0.15686274509803921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312</v>
      </c>
      <c r="F10" s="9">
        <f t="shared" si="0"/>
        <v>7</v>
      </c>
      <c r="G10" s="9"/>
      <c r="H10" s="9"/>
      <c r="I10" s="9">
        <v>7</v>
      </c>
      <c r="J10" s="26"/>
      <c r="K10" s="9">
        <v>150</v>
      </c>
      <c r="L10" s="9">
        <f t="shared" si="1"/>
        <v>47</v>
      </c>
      <c r="M10" s="9">
        <v>13</v>
      </c>
      <c r="N10" s="9">
        <v>5</v>
      </c>
      <c r="O10" s="11">
        <v>29</v>
      </c>
      <c r="Q10" s="8">
        <f t="shared" si="2"/>
        <v>3.2023460410557182E-2</v>
      </c>
      <c r="R10" s="9">
        <f t="shared" si="3"/>
        <v>7.1847507331378299E-4</v>
      </c>
      <c r="S10" s="18">
        <f t="shared" si="4"/>
        <v>2.2435897435897436E-2</v>
      </c>
      <c r="T10" s="9">
        <f t="shared" si="5"/>
        <v>0.30791788856304986</v>
      </c>
      <c r="U10" s="9">
        <f t="shared" si="6"/>
        <v>9.6480938416422288E-2</v>
      </c>
      <c r="V10" s="19">
        <f t="shared" si="7"/>
        <v>0.31333333333333335</v>
      </c>
      <c r="W10" s="18"/>
      <c r="Z10" s="8">
        <f t="shared" si="8"/>
        <v>1.4047422731000455E-7</v>
      </c>
      <c r="AA10" s="9">
        <f t="shared" si="9"/>
        <v>3.1516653563142049E-9</v>
      </c>
      <c r="AB10" s="18">
        <f t="shared" si="10"/>
        <v>2.2435897435897439E-2</v>
      </c>
      <c r="AC10" s="9">
        <f t="shared" si="11"/>
        <v>2.1845012401307525E-6</v>
      </c>
      <c r="AD10" s="9">
        <f t="shared" si="12"/>
        <v>6.8447705524096918E-7</v>
      </c>
      <c r="AE10" s="19">
        <f t="shared" si="13"/>
        <v>0.31333333333333335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/>
      <c r="F11" s="9">
        <f t="shared" si="0"/>
        <v>0</v>
      </c>
      <c r="G11" s="9"/>
      <c r="H11" s="9"/>
      <c r="I11" s="9"/>
      <c r="J11" s="26"/>
      <c r="K11" s="9">
        <v>33</v>
      </c>
      <c r="L11" s="9">
        <f t="shared" si="1"/>
        <v>19</v>
      </c>
      <c r="M11" s="9">
        <v>9</v>
      </c>
      <c r="N11" s="9">
        <v>5</v>
      </c>
      <c r="O11" s="11">
        <v>5</v>
      </c>
      <c r="Q11" s="8">
        <f t="shared" si="2"/>
        <v>0</v>
      </c>
      <c r="R11" s="9">
        <f t="shared" si="3"/>
        <v>0</v>
      </c>
      <c r="S11" s="18" t="e">
        <f t="shared" si="4"/>
        <v>#DIV/0!</v>
      </c>
      <c r="T11" s="9">
        <f t="shared" si="5"/>
        <v>4.1129032258064517E-2</v>
      </c>
      <c r="U11" s="9">
        <f t="shared" si="6"/>
        <v>2.3680351906158359E-2</v>
      </c>
      <c r="V11" s="19">
        <f t="shared" si="7"/>
        <v>0.5757575757575758</v>
      </c>
      <c r="W11" s="18"/>
      <c r="Z11" s="8">
        <f t="shared" si="8"/>
        <v>0</v>
      </c>
      <c r="AA11" s="9">
        <f t="shared" si="9"/>
        <v>0</v>
      </c>
      <c r="AB11" s="18" t="e">
        <f t="shared" si="10"/>
        <v>#DIV/0!</v>
      </c>
      <c r="AC11" s="9">
        <f t="shared" si="11"/>
        <v>5.6303942123506997E-7</v>
      </c>
      <c r="AD11" s="9">
        <f t="shared" si="12"/>
        <v>3.2417421222625251E-7</v>
      </c>
      <c r="AE11" s="19">
        <f t="shared" si="13"/>
        <v>0.57575757575757591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/>
      <c r="F12" s="9">
        <f t="shared" si="0"/>
        <v>0</v>
      </c>
      <c r="G12" s="9"/>
      <c r="H12" s="9"/>
      <c r="I12" s="9"/>
      <c r="J12" s="26"/>
      <c r="K12" s="9"/>
      <c r="L12" s="9">
        <f t="shared" si="1"/>
        <v>3</v>
      </c>
      <c r="M12" s="9">
        <v>1</v>
      </c>
      <c r="N12" s="9">
        <v>1</v>
      </c>
      <c r="O12" s="11">
        <v>1</v>
      </c>
      <c r="Q12" s="8">
        <f t="shared" si="2"/>
        <v>0</v>
      </c>
      <c r="R12" s="9">
        <f t="shared" si="3"/>
        <v>0</v>
      </c>
      <c r="S12" s="18" t="e">
        <f t="shared" si="4"/>
        <v>#DIV/0!</v>
      </c>
      <c r="T12" s="9">
        <f t="shared" si="5"/>
        <v>0</v>
      </c>
      <c r="U12" s="9">
        <f t="shared" si="6"/>
        <v>2.1114369501466276E-3</v>
      </c>
      <c r="V12" s="19" t="e">
        <f t="shared" si="7"/>
        <v>#DIV/0!</v>
      </c>
      <c r="W12" s="18"/>
      <c r="Z12" s="8">
        <f t="shared" si="8"/>
        <v>0</v>
      </c>
      <c r="AA12" s="9">
        <f t="shared" si="9"/>
        <v>0</v>
      </c>
      <c r="AB12" s="18" t="e">
        <f t="shared" si="10"/>
        <v>#DIV/0!</v>
      </c>
      <c r="AC12" s="9">
        <f t="shared" si="11"/>
        <v>0</v>
      </c>
      <c r="AD12" s="9">
        <f t="shared" si="12"/>
        <v>5.6181026981114147E-8</v>
      </c>
      <c r="AE12" s="19" t="e">
        <f t="shared" si="13"/>
        <v>#DIV/0!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/>
      <c r="L13" s="9">
        <f t="shared" si="1"/>
        <v>0</v>
      </c>
      <c r="M13" s="9"/>
      <c r="N13" s="9"/>
      <c r="O13" s="11"/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0</v>
      </c>
      <c r="U13" s="9">
        <f t="shared" si="6"/>
        <v>0</v>
      </c>
      <c r="V13" s="19" t="e">
        <f t="shared" si="7"/>
        <v>#DIV/0!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0</v>
      </c>
      <c r="AD13" s="9">
        <f t="shared" si="12"/>
        <v>0</v>
      </c>
      <c r="AE13" s="19" t="e">
        <f t="shared" si="13"/>
        <v>#DIV/0!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/>
      <c r="L14" s="9">
        <f t="shared" si="1"/>
        <v>0</v>
      </c>
      <c r="M14" s="9"/>
      <c r="N14" s="9"/>
      <c r="O14" s="11"/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0</v>
      </c>
      <c r="U14" s="9">
        <f t="shared" si="6"/>
        <v>0</v>
      </c>
      <c r="V14" s="19" t="e">
        <f t="shared" si="7"/>
        <v>#DIV/0!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0</v>
      </c>
      <c r="AD14" s="9">
        <f t="shared" si="12"/>
        <v>0</v>
      </c>
      <c r="AE14" s="19" t="e">
        <f t="shared" si="13"/>
        <v>#DIV/0!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/>
      <c r="L15" s="9">
        <f t="shared" si="1"/>
        <v>0</v>
      </c>
      <c r="M15" s="9"/>
      <c r="N15" s="9"/>
      <c r="O15" s="11"/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0</v>
      </c>
      <c r="U15" s="9">
        <f t="shared" si="6"/>
        <v>0</v>
      </c>
      <c r="V15" s="19" t="e">
        <f t="shared" si="7"/>
        <v>#DIV/0!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0</v>
      </c>
      <c r="AD15" s="9">
        <f t="shared" si="12"/>
        <v>0</v>
      </c>
      <c r="AE15" s="19" t="e">
        <f t="shared" si="13"/>
        <v>#DIV/0!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/>
      <c r="L16" s="9">
        <f t="shared" si="1"/>
        <v>0</v>
      </c>
      <c r="M16" s="9"/>
      <c r="N16" s="9"/>
      <c r="O16" s="11"/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0</v>
      </c>
      <c r="U16" s="9">
        <f t="shared" si="6"/>
        <v>0</v>
      </c>
      <c r="V16" s="19" t="e">
        <f t="shared" si="7"/>
        <v>#DIV/0!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</v>
      </c>
      <c r="AD16" s="9">
        <f t="shared" si="12"/>
        <v>0</v>
      </c>
      <c r="AE16" s="19" t="e">
        <f t="shared" si="13"/>
        <v>#DIV/0!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/>
      <c r="L17" s="9">
        <f t="shared" si="1"/>
        <v>0</v>
      </c>
      <c r="M17" s="9"/>
      <c r="N17" s="9"/>
      <c r="O17" s="11"/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0</v>
      </c>
      <c r="U17" s="9">
        <f t="shared" si="6"/>
        <v>0</v>
      </c>
      <c r="V17" s="19" t="e">
        <f t="shared" si="7"/>
        <v>#DIV/0!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0</v>
      </c>
      <c r="AD17" s="9">
        <f t="shared" si="12"/>
        <v>0</v>
      </c>
      <c r="AE17" s="19" t="e">
        <f t="shared" si="13"/>
        <v>#DIV/0!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/>
      <c r="L18" s="13">
        <f t="shared" si="1"/>
        <v>0</v>
      </c>
      <c r="M18" s="13"/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0</v>
      </c>
      <c r="U18" s="13">
        <f t="shared" si="6"/>
        <v>0</v>
      </c>
      <c r="V18" s="21" t="e">
        <f t="shared" si="7"/>
        <v>#DIV/0!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0</v>
      </c>
      <c r="AD18" s="13">
        <f t="shared" si="12"/>
        <v>0</v>
      </c>
      <c r="AE18" s="21" t="e">
        <f t="shared" si="13"/>
        <v>#DIV/0!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58"/>
      <c r="B20" s="56"/>
      <c r="C20" s="56"/>
      <c r="D20" s="56"/>
      <c r="E20" s="56"/>
      <c r="F20" s="56"/>
      <c r="G20" s="58"/>
      <c r="H20" s="58"/>
      <c r="I20" s="58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7"/>
    </row>
    <row r="22" spans="1:55" s="40" customFormat="1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7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A23" s="58"/>
      <c r="B23" s="56"/>
      <c r="C23" s="56"/>
      <c r="D23" s="56"/>
      <c r="E23" s="56"/>
      <c r="F23" s="56"/>
      <c r="G23" s="58"/>
      <c r="H23" s="58"/>
      <c r="I23" s="58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225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226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45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46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47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48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227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226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45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46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47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48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AE63" s="24"/>
      <c r="AF63" s="39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66"/>
      <c r="Y64" s="66"/>
      <c r="Z64" s="66"/>
      <c r="AA64" s="66"/>
      <c r="AB64" s="66"/>
      <c r="AC64" s="66"/>
      <c r="AD64" s="66"/>
      <c r="AE64" s="66"/>
      <c r="AF64" s="67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38"/>
      <c r="AW64" s="38"/>
      <c r="AX64" s="38"/>
      <c r="AY64" s="38"/>
      <c r="AZ64" s="38"/>
      <c r="BA64" s="24"/>
      <c r="BB64" s="24"/>
      <c r="BC64" s="24"/>
    </row>
    <row r="65" spans="7:55">
      <c r="G65" s="1"/>
      <c r="H65" s="1"/>
      <c r="I65" s="1"/>
      <c r="X65" s="66"/>
      <c r="Y65" s="66"/>
      <c r="Z65" s="66"/>
      <c r="AA65" s="66"/>
      <c r="AB65" s="66"/>
      <c r="AC65" s="66"/>
      <c r="AD65" s="66"/>
      <c r="AE65" s="66"/>
      <c r="AF65" s="67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38"/>
      <c r="AW65" s="38"/>
      <c r="AX65" s="38"/>
      <c r="AY65" s="38"/>
      <c r="AZ65" s="38"/>
      <c r="BA65" s="24"/>
      <c r="BB65" s="24"/>
      <c r="BC65" s="24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35BB3-BB9B-4215-B72A-576E987B46A9}">
  <sheetPr>
    <tabColor theme="9"/>
  </sheetPr>
  <dimension ref="A1:BC103"/>
  <sheetViews>
    <sheetView zoomScale="85" zoomScaleNormal="85" workbookViewId="0">
      <selection activeCell="I39" sqref="I39"/>
    </sheetView>
  </sheetViews>
  <sheetFormatPr defaultRowHeight="15"/>
  <cols>
    <col min="1" max="1" width="9" style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7" width="9" style="1"/>
    <col min="18" max="18" width="10.125" style="1" customWidth="1"/>
    <col min="19" max="19" width="9.25" style="1" bestFit="1" customWidth="1"/>
    <col min="20" max="20" width="10.5" style="1" customWidth="1"/>
    <col min="21" max="21" width="10.875" style="1" customWidth="1"/>
    <col min="22" max="22" width="9.2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16384" width="9" style="1"/>
  </cols>
  <sheetData>
    <row r="1" spans="1:55" ht="15.75" thickBot="1">
      <c r="A1" s="3" t="s">
        <v>220</v>
      </c>
      <c r="E1" s="3" t="s">
        <v>221</v>
      </c>
      <c r="Q1" s="3" t="s">
        <v>222</v>
      </c>
      <c r="Z1" s="3" t="s">
        <v>223</v>
      </c>
      <c r="AG1" s="3" t="s">
        <v>224</v>
      </c>
    </row>
    <row r="2" spans="1:55" s="2" customFormat="1" ht="51" customHeight="1">
      <c r="A2" s="4" t="s">
        <v>0</v>
      </c>
      <c r="B2" s="5" t="s">
        <v>218</v>
      </c>
      <c r="C2" s="25" t="s">
        <v>219</v>
      </c>
      <c r="E2" s="4" t="s">
        <v>182</v>
      </c>
      <c r="F2" s="5" t="s">
        <v>183</v>
      </c>
      <c r="G2" s="6" t="s">
        <v>184</v>
      </c>
      <c r="H2" s="6" t="s">
        <v>185</v>
      </c>
      <c r="I2" s="27" t="s">
        <v>186</v>
      </c>
      <c r="J2" s="30"/>
      <c r="K2" s="5" t="s">
        <v>187</v>
      </c>
      <c r="L2" s="5" t="s">
        <v>188</v>
      </c>
      <c r="M2" s="6" t="s">
        <v>189</v>
      </c>
      <c r="N2" s="6" t="s">
        <v>190</v>
      </c>
      <c r="O2" s="7" t="s">
        <v>191</v>
      </c>
      <c r="Q2" s="4" t="s">
        <v>192</v>
      </c>
      <c r="R2" s="5" t="s">
        <v>193</v>
      </c>
      <c r="S2" s="16" t="s">
        <v>1</v>
      </c>
      <c r="T2" s="5" t="s">
        <v>194</v>
      </c>
      <c r="U2" s="5" t="s">
        <v>195</v>
      </c>
      <c r="V2" s="17" t="s">
        <v>2</v>
      </c>
      <c r="W2" s="22"/>
      <c r="X2" s="48"/>
      <c r="Z2" s="4" t="s">
        <v>196</v>
      </c>
      <c r="AA2" s="5" t="s">
        <v>197</v>
      </c>
      <c r="AB2" s="16" t="s">
        <v>3</v>
      </c>
      <c r="AC2" s="5" t="s">
        <v>198</v>
      </c>
      <c r="AD2" s="5" t="s">
        <v>199</v>
      </c>
      <c r="AE2" s="17" t="s">
        <v>4</v>
      </c>
      <c r="AF2" s="1"/>
      <c r="AG2" s="32"/>
      <c r="AH2" s="5" t="s">
        <v>196</v>
      </c>
      <c r="AI2" s="5" t="s">
        <v>197</v>
      </c>
      <c r="AJ2" s="16" t="s">
        <v>3</v>
      </c>
      <c r="AK2" s="5" t="s">
        <v>198</v>
      </c>
      <c r="AL2" s="5" t="s">
        <v>199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523</v>
      </c>
      <c r="F3" s="9">
        <f>SUM(G3:I3)</f>
        <v>5</v>
      </c>
      <c r="G3" s="9">
        <v>4</v>
      </c>
      <c r="H3" s="9"/>
      <c r="I3" s="9">
        <v>1</v>
      </c>
      <c r="J3" s="26"/>
      <c r="K3" s="9">
        <v>172</v>
      </c>
      <c r="L3" s="9">
        <f>SUM(M3:O3)</f>
        <v>22</v>
      </c>
      <c r="M3" s="9">
        <v>5</v>
      </c>
      <c r="N3" s="9">
        <v>2</v>
      </c>
      <c r="O3" s="11">
        <v>15</v>
      </c>
      <c r="Q3" s="8">
        <f>E3/68200*B3</f>
        <v>9.9692082111436944E-2</v>
      </c>
      <c r="R3" s="9">
        <f>F3/68200*B3</f>
        <v>9.530791788856305E-4</v>
      </c>
      <c r="S3" s="18">
        <f>R3/Q3</f>
        <v>9.5602294455066923E-3</v>
      </c>
      <c r="T3" s="9">
        <f>K3/68200*C3</f>
        <v>0.73137829912023455</v>
      </c>
      <c r="U3" s="9">
        <f>L3/68200*C3</f>
        <v>9.3548387096774197E-2</v>
      </c>
      <c r="V3" s="19">
        <f>U3/T3</f>
        <v>0.12790697674418605</v>
      </c>
      <c r="W3" s="18"/>
      <c r="Z3" s="8">
        <f>Q3*4*PI()/3*($AR27*10^(-6)/2)^3*10^9</f>
        <v>4.9128953795909268E-11</v>
      </c>
      <c r="AA3" s="9">
        <f>R3*4*PI()/3*($AR27*10^(-6)/2)^3*10^9</f>
        <v>4.6968407070658941E-13</v>
      </c>
      <c r="AB3" s="18">
        <f>AA3/Z3</f>
        <v>9.5602294455066888E-3</v>
      </c>
      <c r="AC3" s="9">
        <f>T3*4*PI()/3*($AR46*10^(-6)/2)^3*10^9</f>
        <v>3.6042832995145667E-10</v>
      </c>
      <c r="AD3" s="9">
        <f>U3*4*PI()/3*($AR46*10^(-6)/2)^3*10^9</f>
        <v>4.6101298017046791E-11</v>
      </c>
      <c r="AE3" s="19">
        <f>AD3/AC3</f>
        <v>0.12790697674418608</v>
      </c>
      <c r="AG3" s="33" t="s">
        <v>5</v>
      </c>
      <c r="AH3" s="9">
        <f>SUM(Z3:Z9)</f>
        <v>2.9506019662741903E-7</v>
      </c>
      <c r="AI3" s="9">
        <f>SUM(AA3:AA9)</f>
        <v>1.773600112287556E-9</v>
      </c>
      <c r="AJ3" s="18">
        <f>AI3/AH3</f>
        <v>6.0109771923155452E-3</v>
      </c>
      <c r="AK3" s="9">
        <f>SUM(AC3:AC9)</f>
        <v>2.145407228012588E-6</v>
      </c>
      <c r="AL3" s="9">
        <f>SUM(AD3:AD9)</f>
        <v>1.5924662750784598E-7</v>
      </c>
      <c r="AM3" s="35">
        <f>AL3/AK3</f>
        <v>7.4226760042831186E-2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482</v>
      </c>
      <c r="F4" s="9">
        <f t="shared" ref="F4:F18" si="0">SUM(G4:I4)</f>
        <v>4</v>
      </c>
      <c r="G4" s="9">
        <v>2</v>
      </c>
      <c r="H4" s="9">
        <v>2</v>
      </c>
      <c r="I4" s="9"/>
      <c r="J4" s="26"/>
      <c r="K4" s="9">
        <v>192</v>
      </c>
      <c r="L4" s="9">
        <f t="shared" ref="L4:L18" si="1">SUM(M4:O4)</f>
        <v>16</v>
      </c>
      <c r="M4" s="9">
        <v>3</v>
      </c>
      <c r="N4" s="9">
        <v>4</v>
      </c>
      <c r="O4" s="11">
        <v>9</v>
      </c>
      <c r="Q4" s="8">
        <f t="shared" ref="Q4:Q18" si="2">E4/68200*B4</f>
        <v>0.36750733137829911</v>
      </c>
      <c r="R4" s="9">
        <f t="shared" ref="R4:R18" si="3">F4/68200*B4</f>
        <v>3.0498533724340176E-3</v>
      </c>
      <c r="S4" s="18">
        <f t="shared" ref="S4:S18" si="4">R4/Q4</f>
        <v>8.2987551867219917E-3</v>
      </c>
      <c r="T4" s="9">
        <f t="shared" ref="T4:T18" si="5">K4/68200*C4</f>
        <v>2.7307917888563051</v>
      </c>
      <c r="U4" s="9">
        <f t="shared" ref="U4:U18" si="6">L4/68200*C4</f>
        <v>0.22756598240469209</v>
      </c>
      <c r="V4" s="19">
        <f t="shared" ref="V4:V18" si="7">U4/T4</f>
        <v>8.3333333333333329E-2</v>
      </c>
      <c r="W4" s="18"/>
      <c r="Z4" s="8">
        <f t="shared" ref="Z4:Z18" si="8">Q4*4*PI()/3*($AR28*10^(-6)/2)^3*10^9</f>
        <v>1.4268176191571644E-9</v>
      </c>
      <c r="AA4" s="9">
        <f t="shared" ref="AA4:AA18" si="9">R4*4*PI()/3*($AR28*10^(-6)/2)^3*10^9</f>
        <v>1.1840810117486842E-11</v>
      </c>
      <c r="AB4" s="18">
        <f t="shared" ref="AB4:AB18" si="10">AA4/Z4</f>
        <v>8.2987551867219934E-3</v>
      </c>
      <c r="AC4" s="9">
        <f t="shared" ref="AC4:AC18" si="11">T4*4*PI()/3*($AR47*10^(-6)/2)^3*10^9</f>
        <v>1.060207921288822E-8</v>
      </c>
      <c r="AD4" s="9">
        <f t="shared" ref="AD4:AD18" si="12">U4*4*PI()/3*($AR47*10^(-6)/2)^3*10^9</f>
        <v>8.8350660107401827E-10</v>
      </c>
      <c r="AE4" s="19">
        <f t="shared" ref="AE4:AE18" si="13">AD4/AC4</f>
        <v>8.3333333333333329E-2</v>
      </c>
      <c r="AG4" s="33" t="s">
        <v>6</v>
      </c>
      <c r="AH4" s="9">
        <f>SUM(Z10:Z11)</f>
        <v>1.2876804170083752E-7</v>
      </c>
      <c r="AI4" s="9">
        <f>SUM(AA10:AA11)</f>
        <v>2.2511895402244319E-9</v>
      </c>
      <c r="AJ4" s="18">
        <f t="shared" ref="AJ4:AJ6" si="14">AI4/AH4</f>
        <v>1.748251748251748E-2</v>
      </c>
      <c r="AK4" s="9">
        <f>SUM(AC10:AC11)</f>
        <v>1.4743184245953851E-6</v>
      </c>
      <c r="AL4" s="9">
        <f>SUM(AD10:AD11)</f>
        <v>3.2861237891075659E-7</v>
      </c>
      <c r="AM4" s="35">
        <f t="shared" ref="AM4:AM6" si="15">AL4/AK4</f>
        <v>0.22289104811326063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559</v>
      </c>
      <c r="F5" s="9">
        <f t="shared" si="0"/>
        <v>9</v>
      </c>
      <c r="G5" s="9">
        <v>4</v>
      </c>
      <c r="H5" s="9">
        <v>4</v>
      </c>
      <c r="I5" s="9">
        <v>1</v>
      </c>
      <c r="J5" s="26"/>
      <c r="K5" s="9">
        <v>183</v>
      </c>
      <c r="L5" s="9">
        <f t="shared" si="1"/>
        <v>15</v>
      </c>
      <c r="M5" s="9">
        <v>2</v>
      </c>
      <c r="N5" s="9">
        <v>1</v>
      </c>
      <c r="O5" s="11">
        <v>12</v>
      </c>
      <c r="Q5" s="8">
        <f t="shared" si="2"/>
        <v>0.6393255131964809</v>
      </c>
      <c r="R5" s="9">
        <f t="shared" si="3"/>
        <v>1.029325513196481E-2</v>
      </c>
      <c r="S5" s="18">
        <f t="shared" si="4"/>
        <v>1.6100178890876567E-2</v>
      </c>
      <c r="T5" s="9">
        <f t="shared" si="5"/>
        <v>4.2932551319648091</v>
      </c>
      <c r="U5" s="9">
        <f t="shared" si="6"/>
        <v>0.35190615835777128</v>
      </c>
      <c r="V5" s="19">
        <f t="shared" si="7"/>
        <v>8.1967213114754106E-2</v>
      </c>
      <c r="W5" s="18"/>
      <c r="Z5" s="8">
        <f t="shared" si="8"/>
        <v>1.9857038567025434E-8</v>
      </c>
      <c r="AA5" s="9">
        <f t="shared" si="9"/>
        <v>3.1970187317214475E-10</v>
      </c>
      <c r="AB5" s="18">
        <f t="shared" si="10"/>
        <v>1.6100178890876567E-2</v>
      </c>
      <c r="AC5" s="9">
        <f t="shared" si="11"/>
        <v>1.333457385538518E-7</v>
      </c>
      <c r="AD5" s="9">
        <f t="shared" si="12"/>
        <v>1.0929978569987853E-8</v>
      </c>
      <c r="AE5" s="19">
        <f t="shared" si="13"/>
        <v>8.1967213114754106E-2</v>
      </c>
      <c r="AG5" s="33" t="s">
        <v>7</v>
      </c>
      <c r="AH5" s="9">
        <f>SUM(Z12:Z18)</f>
        <v>0</v>
      </c>
      <c r="AI5" s="9">
        <f>SUM(AA12:AA18)</f>
        <v>0</v>
      </c>
      <c r="AJ5" s="18" t="e">
        <f t="shared" si="14"/>
        <v>#DIV/0!</v>
      </c>
      <c r="AK5" s="9">
        <f>SUM(AC12:AC18)</f>
        <v>0</v>
      </c>
      <c r="AL5" s="9">
        <f>SUM(AD12:AD18)</f>
        <v>2.062290321016527E-8</v>
      </c>
      <c r="AM5" s="35" t="e">
        <f t="shared" si="15"/>
        <v>#DIV/0!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540</v>
      </c>
      <c r="F6" s="9">
        <f t="shared" si="0"/>
        <v>0</v>
      </c>
      <c r="G6" s="9"/>
      <c r="H6" s="9"/>
      <c r="I6" s="9"/>
      <c r="J6" s="26"/>
      <c r="K6" s="9">
        <v>209</v>
      </c>
      <c r="L6" s="9">
        <f t="shared" si="1"/>
        <v>14</v>
      </c>
      <c r="M6" s="9"/>
      <c r="N6" s="9">
        <v>1</v>
      </c>
      <c r="O6" s="11">
        <v>13</v>
      </c>
      <c r="Q6" s="8">
        <f t="shared" si="2"/>
        <v>0.31671554252199413</v>
      </c>
      <c r="R6" s="9">
        <f t="shared" si="3"/>
        <v>0</v>
      </c>
      <c r="S6" s="18">
        <f t="shared" si="4"/>
        <v>0</v>
      </c>
      <c r="T6" s="9">
        <f t="shared" si="5"/>
        <v>2.6661290322580644</v>
      </c>
      <c r="U6" s="9">
        <f t="shared" si="6"/>
        <v>0.17859237536656891</v>
      </c>
      <c r="V6" s="19">
        <f t="shared" si="7"/>
        <v>6.6985645933014357E-2</v>
      </c>
      <c r="W6" s="18"/>
      <c r="Z6" s="8">
        <f t="shared" si="8"/>
        <v>4.5541577374949384E-8</v>
      </c>
      <c r="AA6" s="9">
        <f t="shared" si="9"/>
        <v>0</v>
      </c>
      <c r="AB6" s="18">
        <f t="shared" si="10"/>
        <v>0</v>
      </c>
      <c r="AC6" s="9">
        <f t="shared" si="11"/>
        <v>3.8337152842995584E-7</v>
      </c>
      <c r="AD6" s="9">
        <f t="shared" si="12"/>
        <v>2.5680389464207573E-8</v>
      </c>
      <c r="AE6" s="19">
        <f t="shared" si="13"/>
        <v>6.6985645933014371E-2</v>
      </c>
      <c r="AG6" s="34" t="s">
        <v>8</v>
      </c>
      <c r="AH6" s="13">
        <f>SUM(Z3:Z18)</f>
        <v>4.2382823832825652E-7</v>
      </c>
      <c r="AI6" s="13">
        <f>SUM(AA3:AA18)</f>
        <v>4.0247896525119883E-9</v>
      </c>
      <c r="AJ6" s="20">
        <f t="shared" si="14"/>
        <v>9.4962753505696672E-3</v>
      </c>
      <c r="AK6" s="13">
        <f>SUM(AC3:AC18)</f>
        <v>3.6197256526079729E-6</v>
      </c>
      <c r="AL6" s="13">
        <f>SUM(AD3:AD18)</f>
        <v>5.0848190962876791E-7</v>
      </c>
      <c r="AM6" s="36">
        <f t="shared" si="15"/>
        <v>0.14047526205816516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544</v>
      </c>
      <c r="F7" s="9">
        <f t="shared" si="0"/>
        <v>2</v>
      </c>
      <c r="G7" s="9"/>
      <c r="H7" s="9"/>
      <c r="I7" s="9">
        <v>2</v>
      </c>
      <c r="J7" s="26"/>
      <c r="K7" s="9">
        <v>207</v>
      </c>
      <c r="L7" s="9">
        <f t="shared" si="1"/>
        <v>16</v>
      </c>
      <c r="M7" s="9"/>
      <c r="N7" s="9">
        <v>2</v>
      </c>
      <c r="O7" s="11">
        <v>14</v>
      </c>
      <c r="Q7" s="8">
        <f t="shared" si="2"/>
        <v>0.19143695014662757</v>
      </c>
      <c r="R7" s="9">
        <f t="shared" si="3"/>
        <v>7.0381231671554252E-4</v>
      </c>
      <c r="S7" s="18">
        <f t="shared" si="4"/>
        <v>3.6764705882352941E-3</v>
      </c>
      <c r="T7" s="9">
        <f t="shared" si="5"/>
        <v>1.2747800586510263</v>
      </c>
      <c r="U7" s="9">
        <f t="shared" si="6"/>
        <v>9.853372434017596E-2</v>
      </c>
      <c r="V7" s="19">
        <f t="shared" si="7"/>
        <v>7.7294685990338174E-2</v>
      </c>
      <c r="W7" s="18"/>
      <c r="Z7" s="8">
        <f t="shared" si="8"/>
        <v>7.5535057827080493E-8</v>
      </c>
      <c r="AA7" s="9">
        <f t="shared" si="9"/>
        <v>2.7770241848191353E-10</v>
      </c>
      <c r="AB7" s="18">
        <f t="shared" si="10"/>
        <v>3.6764705882352936E-3</v>
      </c>
      <c r="AC7" s="9">
        <f t="shared" si="11"/>
        <v>5.0298850547536602E-7</v>
      </c>
      <c r="AD7" s="9">
        <f t="shared" si="12"/>
        <v>3.8878338587467907E-8</v>
      </c>
      <c r="AE7" s="19">
        <f t="shared" si="13"/>
        <v>7.7294685990338174E-2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535</v>
      </c>
      <c r="F8" s="9">
        <f t="shared" si="0"/>
        <v>3</v>
      </c>
      <c r="G8" s="9"/>
      <c r="H8" s="9">
        <v>1</v>
      </c>
      <c r="I8" s="9">
        <v>2</v>
      </c>
      <c r="J8" s="26"/>
      <c r="K8" s="9">
        <v>206</v>
      </c>
      <c r="L8" s="9">
        <f t="shared" si="1"/>
        <v>15</v>
      </c>
      <c r="M8" s="9">
        <v>1</v>
      </c>
      <c r="N8" s="9">
        <v>5</v>
      </c>
      <c r="O8" s="11">
        <v>9</v>
      </c>
      <c r="Q8" s="8">
        <f t="shared" si="2"/>
        <v>9.4134897360703823E-2</v>
      </c>
      <c r="R8" s="9">
        <f t="shared" si="3"/>
        <v>5.2785923753665689E-4</v>
      </c>
      <c r="S8" s="18">
        <f t="shared" si="4"/>
        <v>5.6074766355140183E-3</v>
      </c>
      <c r="T8" s="9">
        <f t="shared" si="5"/>
        <v>0.72492668621700884</v>
      </c>
      <c r="U8" s="9">
        <f t="shared" si="6"/>
        <v>5.2785923753665691E-2</v>
      </c>
      <c r="V8" s="19">
        <f t="shared" si="7"/>
        <v>7.281553398058252E-2</v>
      </c>
      <c r="W8" s="18"/>
      <c r="Z8" s="8">
        <f t="shared" si="8"/>
        <v>7.894177022173727E-8</v>
      </c>
      <c r="AA8" s="9">
        <f t="shared" si="9"/>
        <v>4.4266413208450801E-10</v>
      </c>
      <c r="AB8" s="18">
        <f t="shared" si="10"/>
        <v>5.6074766355140183E-3</v>
      </c>
      <c r="AC8" s="9">
        <f t="shared" si="11"/>
        <v>6.0792540806272426E-7</v>
      </c>
      <c r="AD8" s="9">
        <f t="shared" si="12"/>
        <v>4.4266413208450802E-8</v>
      </c>
      <c r="AE8" s="19">
        <f t="shared" si="13"/>
        <v>7.2815533980582534E-2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511</v>
      </c>
      <c r="F9" s="9">
        <f t="shared" si="0"/>
        <v>5</v>
      </c>
      <c r="G9" s="9"/>
      <c r="H9" s="9">
        <v>2</v>
      </c>
      <c r="I9" s="9">
        <v>3</v>
      </c>
      <c r="J9" s="26"/>
      <c r="K9" s="9">
        <v>184</v>
      </c>
      <c r="L9" s="9">
        <f t="shared" si="1"/>
        <v>14</v>
      </c>
      <c r="M9" s="9">
        <v>3</v>
      </c>
      <c r="N9" s="9">
        <v>1</v>
      </c>
      <c r="O9" s="11">
        <v>10</v>
      </c>
      <c r="Q9" s="8">
        <f t="shared" si="2"/>
        <v>4.4956011730205282E-2</v>
      </c>
      <c r="R9" s="9">
        <f t="shared" si="3"/>
        <v>4.3988269794721408E-4</v>
      </c>
      <c r="S9" s="18">
        <f t="shared" si="4"/>
        <v>9.7847358121330719E-3</v>
      </c>
      <c r="T9" s="9">
        <f t="shared" si="5"/>
        <v>0.29677419354838708</v>
      </c>
      <c r="U9" s="9">
        <f t="shared" si="6"/>
        <v>2.2580645161290321E-2</v>
      </c>
      <c r="V9" s="19">
        <f t="shared" si="7"/>
        <v>7.6086956521739135E-2</v>
      </c>
      <c r="W9" s="18"/>
      <c r="Z9" s="8">
        <f t="shared" si="8"/>
        <v>7.3708806063673385E-8</v>
      </c>
      <c r="AA9" s="9">
        <f t="shared" si="9"/>
        <v>7.2122119436079625E-10</v>
      </c>
      <c r="AB9" s="18">
        <f t="shared" si="10"/>
        <v>9.7847358121330719E-3</v>
      </c>
      <c r="AC9" s="9">
        <f t="shared" si="11"/>
        <v>5.0681353994785025E-7</v>
      </c>
      <c r="AD9" s="9">
        <f t="shared" si="12"/>
        <v>3.8561899778640783E-8</v>
      </c>
      <c r="AE9" s="19">
        <f t="shared" si="13"/>
        <v>7.6086956521739135E-2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286</v>
      </c>
      <c r="F10" s="9">
        <f t="shared" si="0"/>
        <v>5</v>
      </c>
      <c r="G10" s="9"/>
      <c r="H10" s="9"/>
      <c r="I10" s="9">
        <v>5</v>
      </c>
      <c r="J10" s="26"/>
      <c r="K10" s="9">
        <v>121</v>
      </c>
      <c r="L10" s="9">
        <f t="shared" si="1"/>
        <v>21</v>
      </c>
      <c r="M10" s="9">
        <v>4</v>
      </c>
      <c r="N10" s="9">
        <v>2</v>
      </c>
      <c r="O10" s="11">
        <v>15</v>
      </c>
      <c r="Q10" s="8">
        <f t="shared" si="2"/>
        <v>2.9354838709677419E-2</v>
      </c>
      <c r="R10" s="9">
        <f t="shared" si="3"/>
        <v>5.1319648093841642E-4</v>
      </c>
      <c r="S10" s="18">
        <f t="shared" si="4"/>
        <v>1.7482517482517484E-2</v>
      </c>
      <c r="T10" s="9">
        <f t="shared" si="5"/>
        <v>0.24838709677419357</v>
      </c>
      <c r="U10" s="9">
        <f t="shared" si="6"/>
        <v>4.3108504398826977E-2</v>
      </c>
      <c r="V10" s="19">
        <f t="shared" si="7"/>
        <v>0.17355371900826444</v>
      </c>
      <c r="W10" s="18"/>
      <c r="Z10" s="8">
        <f t="shared" si="8"/>
        <v>1.2876804170083752E-7</v>
      </c>
      <c r="AA10" s="9">
        <f t="shared" si="9"/>
        <v>2.2511895402244319E-9</v>
      </c>
      <c r="AB10" s="18">
        <f t="shared" si="10"/>
        <v>1.748251748251748E-2</v>
      </c>
      <c r="AC10" s="9">
        <f t="shared" si="11"/>
        <v>1.2514978946789683E-6</v>
      </c>
      <c r="AD10" s="9">
        <f t="shared" si="12"/>
        <v>2.1720211395254819E-7</v>
      </c>
      <c r="AE10" s="19">
        <f t="shared" si="13"/>
        <v>0.17355371900826444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/>
      <c r="F11" s="9">
        <f t="shared" si="0"/>
        <v>0</v>
      </c>
      <c r="G11" s="9"/>
      <c r="H11" s="9"/>
      <c r="I11" s="9"/>
      <c r="J11" s="26"/>
      <c r="K11" s="9">
        <v>14</v>
      </c>
      <c r="L11" s="9">
        <f t="shared" si="1"/>
        <v>7</v>
      </c>
      <c r="M11" s="9">
        <v>1</v>
      </c>
      <c r="N11" s="9"/>
      <c r="O11" s="11">
        <v>6</v>
      </c>
      <c r="Q11" s="8">
        <f t="shared" si="2"/>
        <v>0</v>
      </c>
      <c r="R11" s="9">
        <f t="shared" si="3"/>
        <v>0</v>
      </c>
      <c r="S11" s="18" t="e">
        <f t="shared" si="4"/>
        <v>#DIV/0!</v>
      </c>
      <c r="T11" s="9">
        <f t="shared" si="5"/>
        <v>1.7448680351906158E-2</v>
      </c>
      <c r="U11" s="9">
        <f t="shared" si="6"/>
        <v>8.7243401759530791E-3</v>
      </c>
      <c r="V11" s="19">
        <f t="shared" si="7"/>
        <v>0.5</v>
      </c>
      <c r="W11" s="18"/>
      <c r="Z11" s="8">
        <f t="shared" si="8"/>
        <v>0</v>
      </c>
      <c r="AA11" s="9">
        <f t="shared" si="9"/>
        <v>0</v>
      </c>
      <c r="AB11" s="18" t="e">
        <f t="shared" si="10"/>
        <v>#DIV/0!</v>
      </c>
      <c r="AC11" s="9">
        <f t="shared" si="11"/>
        <v>2.2282052991641677E-7</v>
      </c>
      <c r="AD11" s="9">
        <f t="shared" si="12"/>
        <v>1.1141026495820839E-7</v>
      </c>
      <c r="AE11" s="19">
        <f t="shared" si="13"/>
        <v>0.5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/>
      <c r="F12" s="9">
        <f t="shared" si="0"/>
        <v>0</v>
      </c>
      <c r="G12" s="9"/>
      <c r="H12" s="9"/>
      <c r="I12" s="9"/>
      <c r="J12" s="26"/>
      <c r="K12" s="9"/>
      <c r="L12" s="9">
        <f t="shared" si="1"/>
        <v>1</v>
      </c>
      <c r="M12" s="9"/>
      <c r="N12" s="9">
        <v>1</v>
      </c>
      <c r="O12" s="11"/>
      <c r="Q12" s="8">
        <f t="shared" si="2"/>
        <v>0</v>
      </c>
      <c r="R12" s="9">
        <f t="shared" si="3"/>
        <v>0</v>
      </c>
      <c r="S12" s="18" t="e">
        <f t="shared" si="4"/>
        <v>#DIV/0!</v>
      </c>
      <c r="T12" s="9">
        <f t="shared" si="5"/>
        <v>0</v>
      </c>
      <c r="U12" s="9">
        <f t="shared" si="6"/>
        <v>7.0381231671554252E-4</v>
      </c>
      <c r="V12" s="19" t="e">
        <f t="shared" si="7"/>
        <v>#DIV/0!</v>
      </c>
      <c r="W12" s="18"/>
      <c r="Z12" s="8">
        <f t="shared" si="8"/>
        <v>0</v>
      </c>
      <c r="AA12" s="9">
        <f t="shared" si="9"/>
        <v>0</v>
      </c>
      <c r="AB12" s="18" t="e">
        <f t="shared" si="10"/>
        <v>#DIV/0!</v>
      </c>
      <c r="AC12" s="9">
        <f t="shared" si="11"/>
        <v>0</v>
      </c>
      <c r="AD12" s="9">
        <f t="shared" si="12"/>
        <v>2.062290321016527E-8</v>
      </c>
      <c r="AE12" s="19" t="e">
        <f t="shared" si="13"/>
        <v>#DIV/0!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/>
      <c r="L13" s="9">
        <f t="shared" si="1"/>
        <v>0</v>
      </c>
      <c r="M13" s="9"/>
      <c r="N13" s="9"/>
      <c r="O13" s="11"/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0</v>
      </c>
      <c r="U13" s="9">
        <f t="shared" si="6"/>
        <v>0</v>
      </c>
      <c r="V13" s="19" t="e">
        <f t="shared" si="7"/>
        <v>#DIV/0!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0</v>
      </c>
      <c r="AD13" s="9">
        <f t="shared" si="12"/>
        <v>0</v>
      </c>
      <c r="AE13" s="19" t="e">
        <f t="shared" si="13"/>
        <v>#DIV/0!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/>
      <c r="L14" s="9">
        <f t="shared" si="1"/>
        <v>0</v>
      </c>
      <c r="M14" s="9"/>
      <c r="N14" s="9"/>
      <c r="O14" s="11"/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0</v>
      </c>
      <c r="U14" s="9">
        <f t="shared" si="6"/>
        <v>0</v>
      </c>
      <c r="V14" s="19" t="e">
        <f t="shared" si="7"/>
        <v>#DIV/0!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0</v>
      </c>
      <c r="AD14" s="9">
        <f t="shared" si="12"/>
        <v>0</v>
      </c>
      <c r="AE14" s="19" t="e">
        <f t="shared" si="13"/>
        <v>#DIV/0!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/>
      <c r="L15" s="9">
        <f t="shared" si="1"/>
        <v>0</v>
      </c>
      <c r="M15" s="9"/>
      <c r="N15" s="9"/>
      <c r="O15" s="11"/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0</v>
      </c>
      <c r="U15" s="9">
        <f t="shared" si="6"/>
        <v>0</v>
      </c>
      <c r="V15" s="19" t="e">
        <f t="shared" si="7"/>
        <v>#DIV/0!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0</v>
      </c>
      <c r="AD15" s="9">
        <f t="shared" si="12"/>
        <v>0</v>
      </c>
      <c r="AE15" s="19" t="e">
        <f t="shared" si="13"/>
        <v>#DIV/0!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/>
      <c r="L16" s="9">
        <f t="shared" si="1"/>
        <v>0</v>
      </c>
      <c r="M16" s="9"/>
      <c r="N16" s="9"/>
      <c r="O16" s="11"/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0</v>
      </c>
      <c r="U16" s="9">
        <f t="shared" si="6"/>
        <v>0</v>
      </c>
      <c r="V16" s="19" t="e">
        <f t="shared" si="7"/>
        <v>#DIV/0!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</v>
      </c>
      <c r="AD16" s="9">
        <f t="shared" si="12"/>
        <v>0</v>
      </c>
      <c r="AE16" s="19" t="e">
        <f t="shared" si="13"/>
        <v>#DIV/0!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/>
      <c r="L17" s="9">
        <f t="shared" si="1"/>
        <v>0</v>
      </c>
      <c r="M17" s="9"/>
      <c r="N17" s="9"/>
      <c r="O17" s="11"/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0</v>
      </c>
      <c r="U17" s="9">
        <f t="shared" si="6"/>
        <v>0</v>
      </c>
      <c r="V17" s="19" t="e">
        <f t="shared" si="7"/>
        <v>#DIV/0!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0</v>
      </c>
      <c r="AD17" s="9">
        <f t="shared" si="12"/>
        <v>0</v>
      </c>
      <c r="AE17" s="19" t="e">
        <f t="shared" si="13"/>
        <v>#DIV/0!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/>
      <c r="L18" s="13">
        <f t="shared" si="1"/>
        <v>0</v>
      </c>
      <c r="M18" s="13"/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0</v>
      </c>
      <c r="U18" s="13">
        <f t="shared" si="6"/>
        <v>0</v>
      </c>
      <c r="V18" s="21" t="e">
        <f t="shared" si="7"/>
        <v>#DIV/0!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0</v>
      </c>
      <c r="AD18" s="13">
        <f t="shared" si="12"/>
        <v>0</v>
      </c>
      <c r="AE18" s="21" t="e">
        <f t="shared" si="13"/>
        <v>#DIV/0!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58"/>
      <c r="B20" s="56"/>
      <c r="C20" s="56"/>
      <c r="D20" s="56"/>
      <c r="E20" s="56"/>
      <c r="F20" s="56"/>
      <c r="G20" s="58"/>
      <c r="H20" s="58"/>
      <c r="I20" s="58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7"/>
    </row>
    <row r="22" spans="1:55" s="40" customFormat="1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7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A23" s="58"/>
      <c r="B23" s="56"/>
      <c r="C23" s="56"/>
      <c r="D23" s="56"/>
      <c r="E23" s="56"/>
      <c r="F23" s="56"/>
      <c r="G23" s="58"/>
      <c r="H23" s="58"/>
      <c r="I23" s="58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225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226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45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46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47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48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227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226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45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46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47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48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AE63" s="24"/>
      <c r="AF63" s="39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66"/>
      <c r="Y64" s="66"/>
      <c r="Z64" s="66"/>
      <c r="AA64" s="66"/>
      <c r="AB64" s="66"/>
      <c r="AC64" s="66"/>
      <c r="AD64" s="66"/>
      <c r="AE64" s="66"/>
      <c r="AF64" s="67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38"/>
      <c r="AY64" s="38"/>
      <c r="AZ64" s="38"/>
      <c r="BA64" s="24"/>
      <c r="BB64" s="24"/>
      <c r="BC64" s="24"/>
    </row>
    <row r="65" spans="7:55">
      <c r="G65" s="1"/>
      <c r="H65" s="1"/>
      <c r="I65" s="1"/>
      <c r="X65" s="66"/>
      <c r="Y65" s="66"/>
      <c r="Z65" s="66"/>
      <c r="AA65" s="66"/>
      <c r="AB65" s="66"/>
      <c r="AC65" s="66"/>
      <c r="AD65" s="66"/>
      <c r="AE65" s="66"/>
      <c r="AF65" s="67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38"/>
      <c r="AY65" s="38"/>
      <c r="AZ65" s="38"/>
      <c r="BA65" s="24"/>
      <c r="BB65" s="24"/>
      <c r="BC65" s="24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0.2m</vt:lpstr>
      <vt:lpstr>0.4m</vt:lpstr>
      <vt:lpstr>0.6m</vt:lpstr>
      <vt:lpstr>0.8m</vt:lpstr>
      <vt:lpstr>1.0m</vt:lpstr>
      <vt:lpstr>1.2m</vt:lpstr>
      <vt:lpstr>1.4m</vt:lpstr>
      <vt:lpstr>1.6m</vt:lpstr>
      <vt:lpstr>1.8m</vt:lpstr>
      <vt:lpstr>2.0m</vt:lpstr>
      <vt:lpstr>ratio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陈雯昭</dc:creator>
  <cp:lastModifiedBy>陈雯昭</cp:lastModifiedBy>
  <dcterms:created xsi:type="dcterms:W3CDTF">2021-07-28T06:49:15Z</dcterms:created>
  <dcterms:modified xsi:type="dcterms:W3CDTF">2022-09-21T03:16:54Z</dcterms:modified>
</cp:coreProperties>
</file>