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 defaultThemeVersion="124226"/>
  <xr:revisionPtr revIDLastSave="0" documentId="13_ncr:1_{F9C9C596-F594-41D1-9E56-461EA08EAC21}" xr6:coauthVersionLast="46" xr6:coauthVersionMax="46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2" i="1" l="1"/>
  <c r="AE2" i="1"/>
  <c r="AE17" i="1"/>
  <c r="AK4" i="1"/>
  <c r="AE19" i="1"/>
  <c r="AE4" i="1"/>
  <c r="AC19" i="1"/>
  <c r="AC17" i="1"/>
  <c r="AC4" i="1"/>
  <c r="AC2" i="1"/>
  <c r="Z25" i="1"/>
  <c r="AA25" i="1" s="1"/>
  <c r="Z23" i="1"/>
  <c r="AA23" i="1" s="1"/>
  <c r="Z19" i="1"/>
  <c r="AA19" i="1" s="1"/>
  <c r="Z17" i="1"/>
  <c r="AA17" i="1" s="1"/>
  <c r="AA10" i="1"/>
  <c r="Z10" i="1"/>
  <c r="Z8" i="1"/>
  <c r="AA8" i="1" s="1"/>
  <c r="AA2" i="1"/>
  <c r="Z2" i="1"/>
  <c r="AA4" i="1"/>
  <c r="Z4" i="1"/>
  <c r="X10" i="1"/>
  <c r="X8" i="1"/>
  <c r="X25" i="1"/>
  <c r="X23" i="1"/>
  <c r="L28" i="1"/>
  <c r="X19" i="1"/>
  <c r="X17" i="1"/>
  <c r="R22" i="1"/>
  <c r="R18" i="1" l="1"/>
  <c r="R14" i="1"/>
  <c r="R10" i="1"/>
  <c r="R6" i="1"/>
  <c r="R2" i="1"/>
  <c r="L20" i="1"/>
  <c r="L16" i="1"/>
  <c r="L12" i="1" l="1"/>
  <c r="L8" i="1"/>
  <c r="L4" i="1"/>
  <c r="E4" i="1"/>
  <c r="E2" i="1"/>
  <c r="L24" i="1"/>
  <c r="X4" i="1"/>
  <c r="X2" i="1"/>
</calcChain>
</file>

<file path=xl/sharedStrings.xml><?xml version="1.0" encoding="utf-8"?>
<sst xmlns="http://schemas.openxmlformats.org/spreadsheetml/2006/main" count="118" uniqueCount="20">
  <si>
    <t>Mn</t>
  </si>
  <si>
    <t>Rh</t>
  </si>
  <si>
    <t>Au</t>
  </si>
  <si>
    <t>ISTD</t>
  </si>
  <si>
    <t>Calstd</t>
  </si>
  <si>
    <t>ppb</t>
  </si>
  <si>
    <t>Mass</t>
  </si>
  <si>
    <t>Element</t>
  </si>
  <si>
    <t>CPS</t>
  </si>
  <si>
    <t>Pt</t>
  </si>
  <si>
    <t>HNO3</t>
  </si>
  <si>
    <t>10ppb pt</t>
  </si>
  <si>
    <t>1000X 8.10</t>
  </si>
  <si>
    <t>1000x 8.19</t>
  </si>
  <si>
    <t>1000x 8.19 2</t>
  </si>
  <si>
    <t>1000X 8.10 2</t>
  </si>
  <si>
    <t>PPB</t>
  </si>
  <si>
    <t>ug</t>
  </si>
  <si>
    <t>% Mn</t>
  </si>
  <si>
    <t>% 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</si>
</sst>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scheme val="minor"/>
    </font>
    <font>
      <sz val="11"/>
      <name val="宋体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0" fillId="3" borderId="0" xfId="0" applyFill="1"/>
    <xf numFmtId="0" fontId="0" fillId="4" borderId="0" xfId="0" applyFill="1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</a:t>
            </a:r>
            <a:r>
              <a:rPr lang="en-US" baseline="0"/>
              <a:t> cal.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ID4096"/>
                </a:p>
              </c:txPr>
            </c:trendlineLbl>
          </c:trendline>
          <c:xVal>
            <c:numRef>
              <c:f>Sheet1!$B$41:$B$45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</c:numCache>
            </c:numRef>
          </c:xVal>
          <c:yVal>
            <c:numRef>
              <c:f>Sheet1!$C$41:$C$45</c:f>
              <c:numCache>
                <c:formatCode>General</c:formatCode>
                <c:ptCount val="5"/>
                <c:pt idx="0">
                  <c:v>3.1175889811759215E-3</c:v>
                </c:pt>
                <c:pt idx="1">
                  <c:v>4.2569950038994601E-3</c:v>
                </c:pt>
                <c:pt idx="2">
                  <c:v>9.9288490712404615E-3</c:v>
                </c:pt>
                <c:pt idx="3">
                  <c:v>1.8318843682421711E-2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90D-49AC-81C7-0AD58FEE8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3136"/>
        <c:axId val="223643528"/>
      </c:scatterChart>
      <c:valAx>
        <c:axId val="223643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223643528"/>
        <c:crosses val="autoZero"/>
        <c:crossBetween val="midCat"/>
      </c:valAx>
      <c:valAx>
        <c:axId val="223643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223643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Mn</a:t>
            </a:r>
            <a:r>
              <a:rPr lang="en-US" baseline="0"/>
              <a:t> cal.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ID4096"/>
                </a:p>
              </c:txPr>
            </c:trendlineLbl>
          </c:trendline>
          <c:xVal>
            <c:numRef>
              <c:f>Sheet1!$R$41:$R$46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xVal>
          <c:yVal>
            <c:numRef>
              <c:f>Sheet1!$S$41:$S$46</c:f>
              <c:numCache>
                <c:formatCode>General</c:formatCode>
                <c:ptCount val="6"/>
                <c:pt idx="0">
                  <c:v>3.6366878337795758E-3</c:v>
                </c:pt>
                <c:pt idx="1">
                  <c:v>6.3101886125421294E-2</c:v>
                </c:pt>
                <c:pt idx="2">
                  <c:v>0.1211117151570356</c:v>
                </c:pt>
                <c:pt idx="3">
                  <c:v>0.30006425102816581</c:v>
                </c:pt>
                <c:pt idx="4">
                  <c:v>0.72357559208862088</c:v>
                </c:pt>
                <c:pt idx="5">
                  <c:v>1.4190600345891717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1E-4551-8370-EBA37673C4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44312"/>
        <c:axId val="223644704"/>
      </c:scatterChart>
      <c:valAx>
        <c:axId val="223644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223644704"/>
        <c:crosses val="autoZero"/>
        <c:crossBetween val="midCat"/>
      </c:valAx>
      <c:valAx>
        <c:axId val="22364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223644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34925</xdr:colOff>
      <xdr:row>0</xdr:row>
      <xdr:rowOff>0</xdr:rowOff>
    </xdr:from>
    <xdr:to>
      <xdr:col>18</xdr:col>
      <xdr:colOff>377825</xdr:colOff>
      <xdr:row>12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139699</xdr:colOff>
      <xdr:row>12</xdr:row>
      <xdr:rowOff>158750</xdr:rowOff>
    </xdr:from>
    <xdr:to>
      <xdr:col>18</xdr:col>
      <xdr:colOff>355600</xdr:colOff>
      <xdr:row>25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46"/>
  <sheetViews>
    <sheetView tabSelected="1" topLeftCell="T1" workbookViewId="0">
      <selection activeCell="AK2" sqref="AK2"/>
    </sheetView>
  </sheetViews>
  <sheetFormatPr defaultRowHeight="14" x14ac:dyDescent="0.25"/>
  <cols>
    <col min="5" max="5" width="12" bestFit="1" customWidth="1"/>
    <col min="9" max="9" width="12" bestFit="1" customWidth="1"/>
    <col min="20" max="20" width="11.453125" customWidth="1"/>
  </cols>
  <sheetData>
    <row r="1" spans="1:37" x14ac:dyDescent="0.25">
      <c r="B1" t="s">
        <v>6</v>
      </c>
      <c r="C1" t="s">
        <v>7</v>
      </c>
      <c r="D1" t="s">
        <v>8</v>
      </c>
      <c r="H1" s="1" t="s">
        <v>2</v>
      </c>
      <c r="O1" s="2" t="s">
        <v>0</v>
      </c>
      <c r="U1" t="s">
        <v>6</v>
      </c>
      <c r="V1" t="s">
        <v>7</v>
      </c>
      <c r="W1" t="s">
        <v>8</v>
      </c>
    </row>
    <row r="2" spans="1:37" x14ac:dyDescent="0.25">
      <c r="A2" t="s">
        <v>3</v>
      </c>
      <c r="B2">
        <v>55</v>
      </c>
      <c r="C2" t="s">
        <v>0</v>
      </c>
      <c r="D2">
        <v>6369.0657279999996</v>
      </c>
      <c r="E2">
        <f>D2/D3</f>
        <v>3.6366878337795758E-3</v>
      </c>
      <c r="G2" t="s">
        <v>4</v>
      </c>
      <c r="H2">
        <v>0</v>
      </c>
      <c r="I2">
        <v>55</v>
      </c>
      <c r="J2" t="s">
        <v>0</v>
      </c>
      <c r="K2">
        <v>3799.366023</v>
      </c>
      <c r="N2">
        <v>0</v>
      </c>
      <c r="O2">
        <v>55</v>
      </c>
      <c r="P2" t="s">
        <v>0</v>
      </c>
      <c r="Q2">
        <v>4282.8505477284098</v>
      </c>
      <c r="R2">
        <f>Q2/Q3</f>
        <v>0.21525973400970314</v>
      </c>
      <c r="T2" t="s">
        <v>12</v>
      </c>
      <c r="U2">
        <v>55</v>
      </c>
      <c r="V2" t="s">
        <v>0</v>
      </c>
      <c r="W2">
        <v>680271.01780000003</v>
      </c>
      <c r="X2">
        <f>W2/W3</f>
        <v>0.2512994610598972</v>
      </c>
      <c r="Z2">
        <f>(X2+0.0161)/0.0718</f>
        <v>3.7242264771573423</v>
      </c>
      <c r="AA2">
        <f>Z2*2</f>
        <v>7.4484529543146847</v>
      </c>
      <c r="AB2" t="s">
        <v>0</v>
      </c>
      <c r="AC2">
        <f>AVERAGE(AA2,AA8)</f>
        <v>5.0922531333112016</v>
      </c>
      <c r="AD2" t="s">
        <v>18</v>
      </c>
      <c r="AE2">
        <f>AC2/(AC2+AC4)*100</f>
        <v>12.338363342967028</v>
      </c>
      <c r="AH2" t="s">
        <v>0</v>
      </c>
      <c r="AI2">
        <v>35</v>
      </c>
      <c r="AJ2" t="s">
        <v>18</v>
      </c>
      <c r="AK2">
        <f>AI2/(AI2+AI4)*100</f>
        <v>7.042253521126761</v>
      </c>
    </row>
    <row r="3" spans="1:37" x14ac:dyDescent="0.25">
      <c r="B3">
        <v>103</v>
      </c>
      <c r="C3" s="3" t="s">
        <v>1</v>
      </c>
      <c r="D3">
        <v>1751336.936</v>
      </c>
      <c r="G3" t="s">
        <v>5</v>
      </c>
      <c r="I3">
        <v>195</v>
      </c>
      <c r="J3" t="s">
        <v>9</v>
      </c>
      <c r="K3">
        <v>225310.34520000001</v>
      </c>
      <c r="O3">
        <v>103</v>
      </c>
      <c r="P3" t="s">
        <v>1</v>
      </c>
      <c r="Q3">
        <v>19896.199200614799</v>
      </c>
      <c r="U3">
        <v>103</v>
      </c>
      <c r="V3" t="s">
        <v>1</v>
      </c>
      <c r="W3">
        <v>2707013.4369999999</v>
      </c>
      <c r="Z3" t="s">
        <v>16</v>
      </c>
      <c r="AA3" t="s">
        <v>17</v>
      </c>
    </row>
    <row r="4" spans="1:37" x14ac:dyDescent="0.25">
      <c r="B4">
        <v>197</v>
      </c>
      <c r="C4" t="s">
        <v>2</v>
      </c>
      <c r="D4">
        <v>5459.9487339999996</v>
      </c>
      <c r="E4">
        <f>D4/D3</f>
        <v>3.1175889811759215E-3</v>
      </c>
      <c r="G4" t="s">
        <v>11</v>
      </c>
      <c r="I4">
        <v>197</v>
      </c>
      <c r="J4" t="s">
        <v>2</v>
      </c>
      <c r="K4">
        <v>1704.5595800000001</v>
      </c>
      <c r="L4">
        <f>K4/K3</f>
        <v>7.565385328786936E-3</v>
      </c>
      <c r="O4">
        <v>197</v>
      </c>
      <c r="P4" t="s">
        <v>2</v>
      </c>
      <c r="Q4">
        <v>617.80194391860903</v>
      </c>
      <c r="U4">
        <v>197</v>
      </c>
      <c r="V4" t="s">
        <v>2</v>
      </c>
      <c r="W4">
        <v>63353.288500000002</v>
      </c>
      <c r="X4">
        <f>W4/W3</f>
        <v>2.3403389002091608E-2</v>
      </c>
      <c r="Z4">
        <f>(X4-0.0012)/0.0017</f>
        <v>13.060817060053887</v>
      </c>
      <c r="AA4">
        <f>Z4*1000*2/1000</f>
        <v>26.121634120107775</v>
      </c>
      <c r="AB4" t="s">
        <v>2</v>
      </c>
      <c r="AC4">
        <f>AVERAGE(AA4,AA10)</f>
        <v>36.179453589556779</v>
      </c>
      <c r="AD4" t="s">
        <v>19</v>
      </c>
      <c r="AE4">
        <f>AC4/(AC2+AC4)*100</f>
        <v>87.661636657032972</v>
      </c>
      <c r="AH4" t="s">
        <v>2</v>
      </c>
      <c r="AI4">
        <v>462</v>
      </c>
      <c r="AJ4" t="s">
        <v>19</v>
      </c>
      <c r="AK4">
        <f>AI4/(AI2+AI4)*100</f>
        <v>92.957746478873233</v>
      </c>
    </row>
    <row r="6" spans="1:37" x14ac:dyDescent="0.25">
      <c r="H6">
        <v>1</v>
      </c>
      <c r="I6">
        <v>55</v>
      </c>
      <c r="J6" t="s">
        <v>0</v>
      </c>
      <c r="K6">
        <v>6729.2244780000001</v>
      </c>
      <c r="N6">
        <v>1</v>
      </c>
      <c r="O6">
        <v>55</v>
      </c>
      <c r="P6" t="s">
        <v>0</v>
      </c>
      <c r="Q6">
        <v>133847.99909999999</v>
      </c>
      <c r="R6">
        <f>Q6/Q7</f>
        <v>6.3101886125421294E-2</v>
      </c>
    </row>
    <row r="7" spans="1:37" x14ac:dyDescent="0.25">
      <c r="I7">
        <v>103</v>
      </c>
      <c r="J7" t="s">
        <v>1</v>
      </c>
      <c r="K7">
        <v>2155345.4909999999</v>
      </c>
      <c r="O7">
        <v>103</v>
      </c>
      <c r="P7" t="s">
        <v>1</v>
      </c>
      <c r="Q7">
        <v>2121141.02</v>
      </c>
      <c r="U7" t="s">
        <v>6</v>
      </c>
      <c r="V7" t="s">
        <v>7</v>
      </c>
      <c r="W7" t="s">
        <v>8</v>
      </c>
    </row>
    <row r="8" spans="1:37" x14ac:dyDescent="0.25">
      <c r="I8">
        <v>197</v>
      </c>
      <c r="J8" t="s">
        <v>2</v>
      </c>
      <c r="K8">
        <v>7799.4344970000002</v>
      </c>
      <c r="L8">
        <f>K8/K7</f>
        <v>3.6186470009415303E-3</v>
      </c>
      <c r="O8">
        <v>197</v>
      </c>
      <c r="P8" t="s">
        <v>2</v>
      </c>
      <c r="Q8">
        <v>4925.3235709999999</v>
      </c>
      <c r="T8" t="s">
        <v>15</v>
      </c>
      <c r="U8">
        <v>55</v>
      </c>
      <c r="V8" t="s">
        <v>0</v>
      </c>
      <c r="W8">
        <v>192951.91459999999</v>
      </c>
      <c r="X8">
        <f>W8/W9</f>
        <v>8.2124313911847088E-2</v>
      </c>
      <c r="Z8">
        <f>(X8+0.0161)/0.0718</f>
        <v>1.3680266561538592</v>
      </c>
      <c r="AA8">
        <f>Z8*2</f>
        <v>2.7360533123077184</v>
      </c>
    </row>
    <row r="9" spans="1:37" x14ac:dyDescent="0.25">
      <c r="U9">
        <v>103</v>
      </c>
      <c r="V9" t="s">
        <v>1</v>
      </c>
      <c r="W9">
        <v>2349510.2170000002</v>
      </c>
      <c r="Z9" t="s">
        <v>16</v>
      </c>
      <c r="AA9" t="s">
        <v>17</v>
      </c>
    </row>
    <row r="10" spans="1:37" x14ac:dyDescent="0.25">
      <c r="A10" t="s">
        <v>10</v>
      </c>
      <c r="B10" t="s">
        <v>6</v>
      </c>
      <c r="C10" t="s">
        <v>7</v>
      </c>
      <c r="D10" t="s">
        <v>8</v>
      </c>
      <c r="H10">
        <v>2</v>
      </c>
      <c r="I10">
        <v>55</v>
      </c>
      <c r="J10" t="s">
        <v>0</v>
      </c>
      <c r="K10">
        <v>7019.3270920000004</v>
      </c>
      <c r="N10">
        <v>2</v>
      </c>
      <c r="O10">
        <v>55</v>
      </c>
      <c r="P10" t="s">
        <v>0</v>
      </c>
      <c r="Q10">
        <v>259737.25349999999</v>
      </c>
      <c r="R10">
        <f>Q10/Q11</f>
        <v>0.1211117151570356</v>
      </c>
      <c r="U10">
        <v>197</v>
      </c>
      <c r="V10" t="s">
        <v>2</v>
      </c>
      <c r="W10">
        <v>95159.115900000004</v>
      </c>
      <c r="X10">
        <f>W10/W9</f>
        <v>4.0501682100154916E-2</v>
      </c>
      <c r="Z10">
        <f>(X10-0.0012)/0.0017</f>
        <v>23.118636529502893</v>
      </c>
      <c r="AA10">
        <f>Z10*1000*2/1000</f>
        <v>46.237273059005787</v>
      </c>
    </row>
    <row r="11" spans="1:37" x14ac:dyDescent="0.25">
      <c r="B11">
        <v>55</v>
      </c>
      <c r="C11" t="s">
        <v>0</v>
      </c>
      <c r="D11">
        <v>6992.6598139999996</v>
      </c>
      <c r="I11">
        <v>103</v>
      </c>
      <c r="J11" t="s">
        <v>1</v>
      </c>
      <c r="K11">
        <v>2169308.2259999998</v>
      </c>
      <c r="O11">
        <v>103</v>
      </c>
      <c r="P11" t="s">
        <v>1</v>
      </c>
      <c r="Q11">
        <v>2144608.8280000002</v>
      </c>
    </row>
    <row r="12" spans="1:37" x14ac:dyDescent="0.25">
      <c r="B12">
        <v>195</v>
      </c>
      <c r="C12" t="s">
        <v>1</v>
      </c>
      <c r="D12">
        <v>226.6719559</v>
      </c>
      <c r="I12">
        <v>197</v>
      </c>
      <c r="J12" t="s">
        <v>2</v>
      </c>
      <c r="K12">
        <v>9234.7342800000006</v>
      </c>
      <c r="L12">
        <f>K12/K11</f>
        <v>4.2569950038994601E-3</v>
      </c>
      <c r="O12">
        <v>197</v>
      </c>
      <c r="P12" t="s">
        <v>2</v>
      </c>
      <c r="Q12">
        <v>4551.857266</v>
      </c>
    </row>
    <row r="13" spans="1:37" x14ac:dyDescent="0.25">
      <c r="B13">
        <v>197</v>
      </c>
      <c r="C13" t="s">
        <v>2</v>
      </c>
      <c r="D13">
        <v>818.92683380000005</v>
      </c>
    </row>
    <row r="14" spans="1:37" x14ac:dyDescent="0.25">
      <c r="H14">
        <v>5</v>
      </c>
      <c r="I14">
        <v>55</v>
      </c>
      <c r="J14" t="s">
        <v>0</v>
      </c>
      <c r="K14">
        <v>6546.9159209999998</v>
      </c>
      <c r="N14">
        <v>5</v>
      </c>
      <c r="O14">
        <v>55</v>
      </c>
      <c r="P14" t="s">
        <v>0</v>
      </c>
      <c r="Q14">
        <v>646167.39939999999</v>
      </c>
      <c r="R14">
        <f>Q14/Q15</f>
        <v>0.30006425102816581</v>
      </c>
    </row>
    <row r="15" spans="1:37" x14ac:dyDescent="0.25">
      <c r="B15" t="s">
        <v>6</v>
      </c>
      <c r="C15" t="s">
        <v>7</v>
      </c>
      <c r="D15" t="s">
        <v>8</v>
      </c>
      <c r="I15">
        <v>103</v>
      </c>
      <c r="J15" t="s">
        <v>1</v>
      </c>
      <c r="K15">
        <v>2121698.3760000002</v>
      </c>
      <c r="O15">
        <v>103</v>
      </c>
      <c r="P15" t="s">
        <v>1</v>
      </c>
      <c r="Q15">
        <v>2153430.1310000001</v>
      </c>
    </row>
    <row r="16" spans="1:37" x14ac:dyDescent="0.25">
      <c r="B16">
        <v>55</v>
      </c>
      <c r="C16" t="s">
        <v>0</v>
      </c>
      <c r="D16">
        <v>5285.3598099999999</v>
      </c>
      <c r="I16">
        <v>197</v>
      </c>
      <c r="J16" t="s">
        <v>2</v>
      </c>
      <c r="K16">
        <v>21066.022949999999</v>
      </c>
      <c r="L16">
        <f>K16/K15</f>
        <v>9.9288490712404615E-3</v>
      </c>
      <c r="O16">
        <v>197</v>
      </c>
      <c r="P16" t="s">
        <v>2</v>
      </c>
      <c r="Q16">
        <v>4414.0436099999997</v>
      </c>
    </row>
    <row r="17" spans="1:31" x14ac:dyDescent="0.25">
      <c r="B17">
        <v>103</v>
      </c>
      <c r="C17" t="s">
        <v>1</v>
      </c>
      <c r="D17">
        <v>13.333491649999999</v>
      </c>
      <c r="T17" t="s">
        <v>13</v>
      </c>
      <c r="U17">
        <v>55</v>
      </c>
      <c r="V17" t="s">
        <v>0</v>
      </c>
      <c r="W17">
        <v>307674.17460000003</v>
      </c>
      <c r="X17">
        <f>W17/W18</f>
        <v>0.17624781998319075</v>
      </c>
      <c r="Z17">
        <f>(X17+0.0161)/0.0718</f>
        <v>2.6789389969803725</v>
      </c>
      <c r="AA17">
        <f>Z17*2</f>
        <v>5.357877993960745</v>
      </c>
      <c r="AB17" t="s">
        <v>0</v>
      </c>
      <c r="AC17">
        <f>AVERAGE(AA17,AA23)</f>
        <v>3.328226071351589</v>
      </c>
      <c r="AD17" t="s">
        <v>18</v>
      </c>
      <c r="AE17">
        <f>AC17/(AC17+AC19)*100</f>
        <v>10.291884723653181</v>
      </c>
    </row>
    <row r="18" spans="1:31" x14ac:dyDescent="0.25">
      <c r="B18">
        <v>197</v>
      </c>
      <c r="C18" t="s">
        <v>2</v>
      </c>
      <c r="D18">
        <v>37.778406189999998</v>
      </c>
      <c r="H18">
        <v>10</v>
      </c>
      <c r="I18">
        <v>55</v>
      </c>
      <c r="J18" t="s">
        <v>0</v>
      </c>
      <c r="K18">
        <v>6400.1825870000002</v>
      </c>
      <c r="N18">
        <v>10</v>
      </c>
      <c r="O18">
        <v>55</v>
      </c>
      <c r="P18" t="s">
        <v>0</v>
      </c>
      <c r="Q18">
        <v>1561438.3729999999</v>
      </c>
      <c r="R18">
        <f>Q18/Q19</f>
        <v>0.72357559208862088</v>
      </c>
      <c r="U18">
        <v>103</v>
      </c>
      <c r="V18" t="s">
        <v>1</v>
      </c>
      <c r="W18">
        <v>1745690.6680000001</v>
      </c>
      <c r="Z18" t="s">
        <v>16</v>
      </c>
      <c r="AA18" t="s">
        <v>17</v>
      </c>
    </row>
    <row r="19" spans="1:31" x14ac:dyDescent="0.25">
      <c r="I19">
        <v>103</v>
      </c>
      <c r="J19" t="s">
        <v>1</v>
      </c>
      <c r="K19">
        <v>2135831.6490000002</v>
      </c>
      <c r="O19">
        <v>103</v>
      </c>
      <c r="P19" t="s">
        <v>1</v>
      </c>
      <c r="Q19">
        <v>2157947.8220000002</v>
      </c>
      <c r="U19">
        <v>197</v>
      </c>
      <c r="V19" t="s">
        <v>2</v>
      </c>
      <c r="W19">
        <v>71337.039350000006</v>
      </c>
      <c r="X19">
        <f>W19/W18</f>
        <v>4.0864650683920596E-2</v>
      </c>
      <c r="Z19">
        <f>(X19-0.0012)/0.0017</f>
        <v>23.332147461129765</v>
      </c>
      <c r="AA19">
        <f>Z19*1000*2/1000</f>
        <v>46.664294922259529</v>
      </c>
      <c r="AB19" t="s">
        <v>2</v>
      </c>
      <c r="AC19">
        <f>AVERAGE(AA19,AA25)</f>
        <v>29.010127502533077</v>
      </c>
      <c r="AD19" t="s">
        <v>19</v>
      </c>
      <c r="AE19">
        <f>AC19/(AC17+AC19)*100</f>
        <v>89.708115276346817</v>
      </c>
    </row>
    <row r="20" spans="1:31" x14ac:dyDescent="0.25">
      <c r="B20" t="s">
        <v>6</v>
      </c>
      <c r="C20" t="s">
        <v>7</v>
      </c>
      <c r="D20" t="s">
        <v>8</v>
      </c>
      <c r="I20">
        <v>197</v>
      </c>
      <c r="J20" t="s">
        <v>2</v>
      </c>
      <c r="K20">
        <v>39125.966110000001</v>
      </c>
      <c r="L20">
        <f>K20/K19</f>
        <v>1.8318843682421711E-2</v>
      </c>
      <c r="O20">
        <v>197</v>
      </c>
      <c r="P20" t="s">
        <v>2</v>
      </c>
      <c r="Q20">
        <v>4042.8129629999999</v>
      </c>
    </row>
    <row r="21" spans="1:31" x14ac:dyDescent="0.25">
      <c r="B21">
        <v>55</v>
      </c>
      <c r="C21" t="s">
        <v>0</v>
      </c>
      <c r="D21">
        <v>14957.951010000001</v>
      </c>
      <c r="F21" s="4"/>
      <c r="G21" s="4"/>
      <c r="H21" s="4"/>
      <c r="I21" s="4"/>
      <c r="J21" s="4"/>
      <c r="K21" s="4"/>
      <c r="L21" s="4"/>
      <c r="M21" s="4"/>
    </row>
    <row r="22" spans="1:31" x14ac:dyDescent="0.25">
      <c r="A22" s="4"/>
      <c r="B22" s="4">
        <v>103</v>
      </c>
      <c r="C22" s="4" t="s">
        <v>1</v>
      </c>
      <c r="D22" s="4">
        <v>205.5603849</v>
      </c>
      <c r="E22" s="4"/>
      <c r="F22" s="4"/>
      <c r="G22" s="4"/>
      <c r="H22" s="4">
        <v>20</v>
      </c>
      <c r="I22" s="4">
        <v>55</v>
      </c>
      <c r="J22" s="4" t="s">
        <v>0</v>
      </c>
      <c r="K22" s="4">
        <v>6812.5853639999996</v>
      </c>
      <c r="L22" s="4"/>
      <c r="M22" s="4"/>
      <c r="N22">
        <v>20</v>
      </c>
      <c r="O22">
        <v>55</v>
      </c>
      <c r="P22" t="s">
        <v>0</v>
      </c>
      <c r="Q22">
        <v>3108762.7689999999</v>
      </c>
      <c r="R22">
        <f>Q22/Q23</f>
        <v>1.4190600345891717</v>
      </c>
    </row>
    <row r="23" spans="1:31" x14ac:dyDescent="0.25">
      <c r="A23" s="4"/>
      <c r="B23" s="4">
        <v>197</v>
      </c>
      <c r="C23" s="4" t="s">
        <v>2</v>
      </c>
      <c r="D23" s="4">
        <v>4795.2964750000001</v>
      </c>
      <c r="E23" s="4"/>
      <c r="F23" s="4"/>
      <c r="G23" s="4"/>
      <c r="H23" s="4"/>
      <c r="I23" s="4">
        <v>103</v>
      </c>
      <c r="J23" s="4" t="s">
        <v>1</v>
      </c>
      <c r="K23" s="4">
        <v>2177602.6179999998</v>
      </c>
      <c r="L23" s="4"/>
      <c r="M23" s="4"/>
      <c r="O23">
        <v>103</v>
      </c>
      <c r="P23" t="s">
        <v>1</v>
      </c>
      <c r="Q23">
        <v>2190719.6970000002</v>
      </c>
      <c r="T23" t="s">
        <v>14</v>
      </c>
      <c r="U23">
        <v>55</v>
      </c>
      <c r="V23" t="s">
        <v>0</v>
      </c>
      <c r="W23">
        <v>78523.317729999995</v>
      </c>
      <c r="X23">
        <f>W23/W24</f>
        <v>3.0518811939853341E-2</v>
      </c>
      <c r="Z23">
        <f>(X23+0.0161)/0.0718</f>
        <v>0.64928707437121647</v>
      </c>
      <c r="AA23">
        <f>Z23*2</f>
        <v>1.2985741487424329</v>
      </c>
    </row>
    <row r="24" spans="1:31" x14ac:dyDescent="0.25">
      <c r="A24" s="4"/>
      <c r="B24" s="4"/>
      <c r="C24" s="4"/>
      <c r="D24" s="4"/>
      <c r="E24" s="4"/>
      <c r="F24" s="4"/>
      <c r="G24" s="4"/>
      <c r="H24" s="4"/>
      <c r="I24" s="4">
        <v>197</v>
      </c>
      <c r="J24" s="4" t="s">
        <v>2</v>
      </c>
      <c r="K24" s="4">
        <v>260123.74170000001</v>
      </c>
      <c r="L24" s="4">
        <f>K24/K23</f>
        <v>0.1194541830312954</v>
      </c>
      <c r="M24" s="4"/>
      <c r="O24">
        <v>197</v>
      </c>
      <c r="P24" t="s">
        <v>2</v>
      </c>
      <c r="Q24">
        <v>9252.9341330000007</v>
      </c>
      <c r="U24">
        <v>103</v>
      </c>
      <c r="V24" t="s">
        <v>1</v>
      </c>
      <c r="W24">
        <v>2572948.0520000001</v>
      </c>
      <c r="Z24" t="s">
        <v>16</v>
      </c>
      <c r="AA24" t="s">
        <v>17</v>
      </c>
    </row>
    <row r="25" spans="1:31" x14ac:dyDescent="0.25">
      <c r="B25">
        <v>55</v>
      </c>
      <c r="C25" t="s">
        <v>0</v>
      </c>
      <c r="D25">
        <v>14941.25189</v>
      </c>
      <c r="F25" s="4"/>
      <c r="G25" s="4"/>
      <c r="H25" s="4"/>
      <c r="I25" s="4"/>
      <c r="J25" s="4"/>
      <c r="K25" s="4"/>
      <c r="L25" s="4"/>
      <c r="M25" s="4"/>
      <c r="U25">
        <v>197</v>
      </c>
      <c r="V25" t="s">
        <v>2</v>
      </c>
      <c r="W25">
        <v>27923.088729999999</v>
      </c>
      <c r="X25">
        <f>W25/W24</f>
        <v>1.0852566070385629E-2</v>
      </c>
      <c r="Z25">
        <f>(X25-0.0012)/0.0017</f>
        <v>5.6779800414033117</v>
      </c>
      <c r="AA25">
        <f>Z25*1000*2/1000</f>
        <v>11.355960082806623</v>
      </c>
    </row>
    <row r="26" spans="1:31" x14ac:dyDescent="0.25">
      <c r="B26">
        <v>103</v>
      </c>
      <c r="C26" t="s">
        <v>1</v>
      </c>
      <c r="D26">
        <v>161.11424629999999</v>
      </c>
      <c r="I26">
        <v>55</v>
      </c>
      <c r="J26" t="s">
        <v>0</v>
      </c>
      <c r="K26">
        <v>14794.45095</v>
      </c>
    </row>
    <row r="27" spans="1:31" x14ac:dyDescent="0.25">
      <c r="B27">
        <v>197</v>
      </c>
      <c r="C27" t="s">
        <v>2</v>
      </c>
      <c r="D27">
        <v>4500.742534</v>
      </c>
      <c r="I27">
        <v>103</v>
      </c>
      <c r="J27" t="s">
        <v>1</v>
      </c>
      <c r="K27">
        <v>2112430.429</v>
      </c>
    </row>
    <row r="28" spans="1:31" x14ac:dyDescent="0.25">
      <c r="I28">
        <v>197</v>
      </c>
      <c r="J28" t="s">
        <v>2</v>
      </c>
      <c r="K28">
        <v>194185.31630000001</v>
      </c>
      <c r="L28">
        <f>K28/K27</f>
        <v>9.1925070588916427E-2</v>
      </c>
    </row>
    <row r="29" spans="1:31" x14ac:dyDescent="0.25">
      <c r="B29">
        <v>55</v>
      </c>
      <c r="C29" t="s">
        <v>0</v>
      </c>
      <c r="D29">
        <v>14655.71535</v>
      </c>
    </row>
    <row r="30" spans="1:31" x14ac:dyDescent="0.25">
      <c r="B30">
        <v>103</v>
      </c>
      <c r="C30" t="s">
        <v>1</v>
      </c>
      <c r="D30">
        <v>223.3382119</v>
      </c>
    </row>
    <row r="31" spans="1:31" x14ac:dyDescent="0.25">
      <c r="B31">
        <v>197</v>
      </c>
      <c r="C31" t="s">
        <v>2</v>
      </c>
      <c r="D31">
        <v>3590.4776969999998</v>
      </c>
    </row>
    <row r="41" spans="2:19" x14ac:dyDescent="0.25">
      <c r="B41">
        <v>1</v>
      </c>
      <c r="C41">
        <v>3.1175889811759215E-3</v>
      </c>
      <c r="R41">
        <v>0</v>
      </c>
      <c r="S41">
        <v>3.6366878337795758E-3</v>
      </c>
    </row>
    <row r="42" spans="2:19" x14ac:dyDescent="0.25">
      <c r="B42">
        <v>2</v>
      </c>
      <c r="C42">
        <v>4.2569950038994601E-3</v>
      </c>
      <c r="R42">
        <v>1</v>
      </c>
      <c r="S42">
        <v>6.3101886125421294E-2</v>
      </c>
    </row>
    <row r="43" spans="2:19" x14ac:dyDescent="0.25">
      <c r="B43">
        <v>5</v>
      </c>
      <c r="C43">
        <v>9.9288490712404615E-3</v>
      </c>
      <c r="R43">
        <v>2</v>
      </c>
      <c r="S43">
        <v>0.1211117151570356</v>
      </c>
    </row>
    <row r="44" spans="2:19" x14ac:dyDescent="0.25">
      <c r="B44">
        <v>10</v>
      </c>
      <c r="C44">
        <v>1.8318843682421711E-2</v>
      </c>
      <c r="R44">
        <v>5</v>
      </c>
      <c r="S44">
        <v>0.30006425102816581</v>
      </c>
    </row>
    <row r="45" spans="2:19" x14ac:dyDescent="0.25">
      <c r="B45">
        <v>20</v>
      </c>
      <c r="R45">
        <v>10</v>
      </c>
      <c r="S45">
        <v>0.72357559208862088</v>
      </c>
    </row>
    <row r="46" spans="2:19" x14ac:dyDescent="0.25">
      <c r="R46">
        <v>20</v>
      </c>
      <c r="S46">
        <v>1.4190600345891717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2021-10-02T07:46:29Z</dcterms:modified>
</cp:coreProperties>
</file>