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5/"/>
    </mc:Choice>
  </mc:AlternateContent>
  <xr:revisionPtr revIDLastSave="1077" documentId="11_F25DC773A252ABDACC104835395C4F6A5ADE58EE" xr6:coauthVersionLast="47" xr6:coauthVersionMax="47" xr10:uidLastSave="{4F5857C5-6D1F-43E9-9FA9-77EBE0725825}"/>
  <bookViews>
    <workbookView xWindow="-110" yWindow="-110" windowWidth="19420" windowHeight="10420" activeTab="1" xr2:uid="{00000000-000D-0000-FFFF-FFFF00000000}"/>
  </bookViews>
  <sheets>
    <sheet name="Original teat" sheetId="2" r:id="rId1"/>
    <sheet name="HA Standard curve &amp; Accumulati 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5" l="1"/>
  <c r="I4" i="2"/>
  <c r="F4" i="2"/>
  <c r="I7" i="2" l="1"/>
  <c r="I5" i="2"/>
  <c r="J4" i="2" s="1"/>
  <c r="I6" i="2"/>
  <c r="I8" i="2"/>
  <c r="I9" i="2"/>
  <c r="F5" i="2"/>
  <c r="F6" i="2"/>
  <c r="F7" i="2"/>
  <c r="F8" i="2"/>
  <c r="F9" i="2"/>
  <c r="E15" i="5"/>
  <c r="E16" i="5"/>
  <c r="D19" i="5"/>
  <c r="E19" i="5" s="1"/>
  <c r="D20" i="5"/>
  <c r="E20" i="5" s="1"/>
  <c r="D18" i="5"/>
  <c r="E18" i="5" s="1"/>
  <c r="D15" i="5"/>
  <c r="D16" i="5"/>
  <c r="D14" i="5"/>
  <c r="F14" i="5" l="1"/>
  <c r="G14" i="5"/>
  <c r="K4" i="2"/>
  <c r="G4" i="2"/>
  <c r="G7" i="2"/>
  <c r="K7" i="2"/>
  <c r="J7" i="2"/>
  <c r="H7" i="2"/>
  <c r="H4" i="2"/>
  <c r="G18" i="5"/>
  <c r="F18" i="5"/>
</calcChain>
</file>

<file path=xl/sharedStrings.xml><?xml version="1.0" encoding="utf-8"?>
<sst xmlns="http://schemas.openxmlformats.org/spreadsheetml/2006/main" count="25" uniqueCount="19">
  <si>
    <t>ppm</t>
    <phoneticPr fontId="1" type="noConversion"/>
  </si>
  <si>
    <t>abs.</t>
    <phoneticPr fontId="1" type="noConversion"/>
  </si>
  <si>
    <t>Accumulation of HA</t>
  </si>
  <si>
    <t>Accumulation (ug/cm2)</t>
    <phoneticPr fontId="1" type="noConversion"/>
  </si>
  <si>
    <t>Average</t>
    <phoneticPr fontId="1" type="noConversion"/>
  </si>
  <si>
    <t>Error bar</t>
    <phoneticPr fontId="1" type="noConversion"/>
  </si>
  <si>
    <t>TFC-25-1</t>
    <phoneticPr fontId="1" type="noConversion"/>
  </si>
  <si>
    <t>TFC-25-2</t>
    <phoneticPr fontId="1" type="noConversion"/>
  </si>
  <si>
    <t>TFC-25-3</t>
    <phoneticPr fontId="1" type="noConversion"/>
  </si>
  <si>
    <t>TFC-100-1</t>
    <phoneticPr fontId="1" type="noConversion"/>
  </si>
  <si>
    <t>TFC-100-2</t>
    <phoneticPr fontId="1" type="noConversion"/>
  </si>
  <si>
    <t>TFC-100-3</t>
    <phoneticPr fontId="1" type="noConversion"/>
  </si>
  <si>
    <t>J0</t>
    <phoneticPr fontId="1" type="noConversion"/>
  </si>
  <si>
    <t>J1</t>
    <phoneticPr fontId="1" type="noConversion"/>
  </si>
  <si>
    <t>J2</t>
    <phoneticPr fontId="1" type="noConversion"/>
  </si>
  <si>
    <t>Rir</t>
    <phoneticPr fontId="1" type="noConversion"/>
  </si>
  <si>
    <t>Rr</t>
    <phoneticPr fontId="1" type="noConversion"/>
  </si>
  <si>
    <t>TFC-25</t>
    <phoneticPr fontId="1" type="noConversion"/>
  </si>
  <si>
    <t>TFC-100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</si>
</sst>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'HA Standard curve &amp; Accumulati '!$C$4:$C$7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50</c:v>
                </c:pt>
                <c:pt idx="3">
                  <c:v>100</c:v>
                </c:pt>
              </c:numCache>
            </c:numRef>
          </c:xVal>
          <c:yVal>
            <c:numRef>
              <c:f>'HA Standard curve &amp; Accumulati '!$D$4:$D$7</c:f>
              <c:numCache>
                <c:formatCode>General</c:formatCode>
                <c:ptCount val="4"/>
                <c:pt idx="0">
                  <c:v>0.30299999999999999</c:v>
                </c:pt>
                <c:pt idx="1">
                  <c:v>0.63100000000000001</c:v>
                </c:pt>
                <c:pt idx="2">
                  <c:v>1.5209999999999999</c:v>
                </c:pt>
                <c:pt idx="3">
                  <c:v>2.9630000000000001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C6-4DC9-A01E-2EE5E22B0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759120"/>
        <c:axId val="312124704"/>
      </c:scatterChart>
      <c:valAx>
        <c:axId val="312759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12124704"/>
        <c:crosses val="autoZero"/>
        <c:crossBetween val="midCat"/>
      </c:valAx>
      <c:valAx>
        <c:axId val="31212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12759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671512</xdr:colOff>
      <xdr:row>1</xdr:row>
      <xdr:rowOff>95250</xdr:rowOff>
    </xdr:from>
    <xdr:to>
      <xdr:col>7</xdr:col>
      <xdr:colOff>647700</xdr:colOff>
      <xdr:row>10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5F8F8E-6229-554A-5E41-3AD57F3AB9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5EC4C-3BA6-41EB-9086-D0826094DA43}">
  <dimension ref="A3:P9"/>
  <sheetViews>
    <sheetView zoomScale="85" zoomScaleNormal="85" workbookViewId="0">
      <selection sqref="A1:XFD1"/>
    </sheetView>
  </sheetViews>
  <sheetFormatPr defaultRowHeight="14" x14ac:dyDescent="0.3"/>
  <cols>
    <col min="1" max="1" width="8.9140625" style="1"/>
    <col min="2" max="2" width="10.6640625" style="1" bestFit="1" customWidth="1"/>
    <col min="3" max="4" width="7.83203125" style="1" bestFit="1" customWidth="1"/>
    <col min="5" max="5" width="6.75" style="1" bestFit="1" customWidth="1"/>
    <col min="6" max="16" width="8.9140625" style="1"/>
  </cols>
  <sheetData>
    <row r="3" spans="2:11" x14ac:dyDescent="0.3">
      <c r="C3" s="1" t="s">
        <v>12</v>
      </c>
      <c r="D3" s="1" t="s">
        <v>13</v>
      </c>
      <c r="E3" s="1" t="s">
        <v>14</v>
      </c>
      <c r="F3" s="1" t="s">
        <v>15</v>
      </c>
      <c r="G3" s="1" t="s">
        <v>4</v>
      </c>
      <c r="H3" s="1" t="s">
        <v>5</v>
      </c>
      <c r="I3" s="1" t="s">
        <v>16</v>
      </c>
      <c r="J3" s="1" t="s">
        <v>4</v>
      </c>
      <c r="K3" s="1" t="s">
        <v>5</v>
      </c>
    </row>
    <row r="4" spans="2:11" x14ac:dyDescent="0.3">
      <c r="B4" s="1" t="s">
        <v>6</v>
      </c>
      <c r="C4" s="1">
        <v>14</v>
      </c>
      <c r="D4" s="1">
        <v>11.774999999999999</v>
      </c>
      <c r="E4" s="1">
        <v>12.5</v>
      </c>
      <c r="F4" s="1">
        <f>(C4-E4)/C4</f>
        <v>0.10714285714285714</v>
      </c>
      <c r="G4" s="1">
        <f>AVERAGE(F4:F6)</f>
        <v>9.2030132352712957E-2</v>
      </c>
      <c r="H4" s="1">
        <f>STDEV(F4:F6)</f>
        <v>1.5724753710956073E-2</v>
      </c>
      <c r="I4" s="1">
        <f>(E4-D4)/C4</f>
        <v>5.1785714285714386E-2</v>
      </c>
      <c r="J4" s="1">
        <f>AVERAGE(I4:I6)</f>
        <v>6.1890991326475263E-2</v>
      </c>
      <c r="K4" s="1">
        <f>STDEV(I4:I6)</f>
        <v>2.0841377809026614E-2</v>
      </c>
    </row>
    <row r="5" spans="2:11" x14ac:dyDescent="0.3">
      <c r="B5" s="1" t="s">
        <v>7</v>
      </c>
      <c r="C5" s="1">
        <v>13.86</v>
      </c>
      <c r="D5" s="1">
        <v>11.62</v>
      </c>
      <c r="E5" s="1">
        <v>12.81</v>
      </c>
      <c r="F5" s="1">
        <f t="shared" ref="F5:F7" si="0">(C5-E5)/C5</f>
        <v>7.575757575757569E-2</v>
      </c>
      <c r="I5" s="1">
        <f t="shared" ref="I5:I6" si="1">(E5-D5)/C5</f>
        <v>8.5858585858585953E-2</v>
      </c>
    </row>
    <row r="6" spans="2:11" x14ac:dyDescent="0.3">
      <c r="B6" s="1" t="s">
        <v>8</v>
      </c>
      <c r="C6" s="1">
        <v>13.95</v>
      </c>
      <c r="D6" s="1">
        <v>11.98</v>
      </c>
      <c r="E6" s="1">
        <v>12.65</v>
      </c>
      <c r="F6" s="1">
        <f t="shared" si="0"/>
        <v>9.3189964157706015E-2</v>
      </c>
      <c r="I6" s="1">
        <f t="shared" si="1"/>
        <v>4.8028673835125442E-2</v>
      </c>
    </row>
    <row r="7" spans="2:11" x14ac:dyDescent="0.3">
      <c r="B7" s="1" t="s">
        <v>9</v>
      </c>
      <c r="C7" s="1">
        <v>14.3</v>
      </c>
      <c r="D7" s="1">
        <v>13.929999999999998</v>
      </c>
      <c r="E7" s="1">
        <v>14.09</v>
      </c>
      <c r="F7" s="1">
        <f t="shared" si="0"/>
        <v>1.4685314685314744E-2</v>
      </c>
      <c r="G7" s="1">
        <f>AVERAGE(F7:F9)</f>
        <v>1.5905119353620625E-2</v>
      </c>
      <c r="H7" s="1">
        <f>STDEV(F7:F9)</f>
        <v>5.122857229075432E-3</v>
      </c>
      <c r="I7" s="1">
        <f>(E7-D7)/C7</f>
        <v>1.1188811188811322E-2</v>
      </c>
      <c r="J7" s="1">
        <f>AVERAGE(I7:I9)</f>
        <v>1.4990625120461331E-2</v>
      </c>
      <c r="K7" s="1">
        <f>STDEV(I7:I9)</f>
        <v>1.0477828707926688E-2</v>
      </c>
    </row>
    <row r="8" spans="2:11" x14ac:dyDescent="0.3">
      <c r="B8" s="1" t="s">
        <v>10</v>
      </c>
      <c r="C8" s="1">
        <v>14.4</v>
      </c>
      <c r="D8" s="1">
        <v>13.990000000000002</v>
      </c>
      <c r="E8" s="1">
        <v>14.18</v>
      </c>
      <c r="F8" s="1">
        <f>(C8-E9)/C8</f>
        <v>2.1527777777777812E-2</v>
      </c>
      <c r="I8" s="1">
        <f>(E9-D8)/C8</f>
        <v>6.9444444444442966E-3</v>
      </c>
    </row>
    <row r="9" spans="2:11" x14ac:dyDescent="0.3">
      <c r="B9" s="1" t="s">
        <v>11</v>
      </c>
      <c r="C9" s="1">
        <v>14.345000000000001</v>
      </c>
      <c r="D9" s="1">
        <v>13.794999999999998</v>
      </c>
      <c r="E9" s="1">
        <v>14.09</v>
      </c>
      <c r="F9" s="1">
        <f>(C9-E8)/C9</f>
        <v>1.1502265597769321E-2</v>
      </c>
      <c r="I9" s="1">
        <f>(E8-D9)/C9</f>
        <v>2.6838619728128375E-2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9E82A-97FA-4FD4-82A3-F9B08ECF5A53}">
  <dimension ref="B2:G20"/>
  <sheetViews>
    <sheetView tabSelected="1" topLeftCell="A7" workbookViewId="0">
      <selection activeCell="F1" sqref="F1:F1048576"/>
    </sheetView>
  </sheetViews>
  <sheetFormatPr defaultRowHeight="14" x14ac:dyDescent="0.3"/>
  <cols>
    <col min="2" max="2" width="18.6640625" bestFit="1" customWidth="1"/>
    <col min="5" max="5" width="19.25" customWidth="1"/>
  </cols>
  <sheetData>
    <row r="2" spans="2:7" x14ac:dyDescent="0.3">
      <c r="C2" t="s">
        <v>0</v>
      </c>
      <c r="D2" t="s">
        <v>1</v>
      </c>
    </row>
    <row r="3" spans="2:7" x14ac:dyDescent="0.3">
      <c r="C3">
        <v>5</v>
      </c>
      <c r="D3">
        <v>0.18099999999999999</v>
      </c>
    </row>
    <row r="4" spans="2:7" x14ac:dyDescent="0.3">
      <c r="C4">
        <v>10</v>
      </c>
      <c r="D4">
        <v>0.30299999999999999</v>
      </c>
    </row>
    <row r="5" spans="2:7" x14ac:dyDescent="0.3">
      <c r="C5">
        <v>20</v>
      </c>
      <c r="D5">
        <v>0.63100000000000001</v>
      </c>
    </row>
    <row r="6" spans="2:7" x14ac:dyDescent="0.3">
      <c r="C6">
        <v>50</v>
      </c>
      <c r="D6">
        <v>1.5209999999999999</v>
      </c>
    </row>
    <row r="7" spans="2:7" x14ac:dyDescent="0.3">
      <c r="C7">
        <v>100</v>
      </c>
      <c r="D7">
        <v>2.9630000000000001</v>
      </c>
    </row>
    <row r="13" spans="2:7" x14ac:dyDescent="0.3">
      <c r="B13" t="s">
        <v>2</v>
      </c>
      <c r="C13" t="s">
        <v>1</v>
      </c>
      <c r="D13" t="s">
        <v>0</v>
      </c>
      <c r="E13" t="s">
        <v>3</v>
      </c>
      <c r="F13" t="s">
        <v>4</v>
      </c>
      <c r="G13" t="s">
        <v>5</v>
      </c>
    </row>
    <row r="14" spans="2:7" x14ac:dyDescent="0.3">
      <c r="B14" t="s">
        <v>17</v>
      </c>
      <c r="C14">
        <v>1.2729999999999999</v>
      </c>
      <c r="D14">
        <f>C14/0.0298</f>
        <v>42.718120805369125</v>
      </c>
      <c r="E14">
        <f>D14*5/1000*1000</f>
        <v>213.59060402684563</v>
      </c>
      <c r="F14">
        <f>AVERAGE(E14:E16)</f>
        <v>217.00223713646531</v>
      </c>
      <c r="G14">
        <f>STDEV(E14:E16)</f>
        <v>7.4098285951578209</v>
      </c>
    </row>
    <row r="15" spans="2:7" x14ac:dyDescent="0.3">
      <c r="C15">
        <v>1.3440000000000001</v>
      </c>
      <c r="D15">
        <f t="shared" ref="D15:D20" si="0">C15/0.0298</f>
        <v>45.100671140939603</v>
      </c>
      <c r="E15">
        <f t="shared" ref="E15:E16" si="1">D15*5/1000*1000</f>
        <v>225.50335570469801</v>
      </c>
    </row>
    <row r="16" spans="2:7" x14ac:dyDescent="0.3">
      <c r="C16">
        <v>1.2629999999999999</v>
      </c>
      <c r="D16">
        <f t="shared" si="0"/>
        <v>42.382550335570464</v>
      </c>
      <c r="E16">
        <f t="shared" si="1"/>
        <v>211.91275167785233</v>
      </c>
    </row>
    <row r="18" spans="2:7" x14ac:dyDescent="0.3">
      <c r="B18" t="s">
        <v>18</v>
      </c>
      <c r="C18">
        <v>1.958</v>
      </c>
      <c r="D18">
        <f t="shared" si="0"/>
        <v>65.704697986577173</v>
      </c>
      <c r="E18">
        <f>D18*5/1000*1000</f>
        <v>328.52348993288587</v>
      </c>
      <c r="F18">
        <f>AVERAGE(E18:E20)</f>
        <v>329.0268456375839</v>
      </c>
      <c r="G18">
        <f>STDEV(E18:E20)</f>
        <v>1.3317540156365344</v>
      </c>
    </row>
    <row r="19" spans="2:7" x14ac:dyDescent="0.3">
      <c r="C19">
        <v>1.9550000000000001</v>
      </c>
      <c r="D19">
        <f t="shared" si="0"/>
        <v>65.604026845637591</v>
      </c>
      <c r="E19">
        <f t="shared" ref="E19:E20" si="2">D19*5/1000*1000</f>
        <v>328.02013422818794</v>
      </c>
    </row>
    <row r="20" spans="2:7" x14ac:dyDescent="0.3">
      <c r="C20">
        <v>1.97</v>
      </c>
      <c r="D20">
        <f t="shared" si="0"/>
        <v>66.107382550335572</v>
      </c>
      <c r="E20">
        <f t="shared" si="2"/>
        <v>330.53691275167785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teat</vt:lpstr>
      <vt:lpstr>HA Standard curve &amp; Accumulati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2023-07-07T05:58:02Z</dcterms:modified>
</cp:coreProperties>
</file>