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https://connecthkuhk-my.sharepoint.com/personal/u3007309_connect_hku_hk/Documents/Documents/hku/Ph.D. Thesis/Requirements/Dataset/Chapter 4 Thermal-intensified interfacial polymerization enables ultra-selective reverse osmosis membrane for toxic micropollutant removal/Figure 4.1/"/>
    </mc:Choice>
  </mc:AlternateContent>
  <xr:revisionPtr revIDLastSave="111" documentId="11_F25DC773A252ABDACC10483C711D40045ADE58EB" xr6:coauthVersionLast="47" xr6:coauthVersionMax="47" xr10:uidLastSave="{90A46037-5287-424E-B86B-76058ACD9554}"/>
  <bookViews>
    <workbookView xWindow="28755" yWindow="660" windowWidth="14400" windowHeight="8265" activeTab="3" xr2:uid="{00000000-000D-0000-FFFF-FFFF00000000}"/>
  </bookViews>
  <sheets>
    <sheet name="Figure 4.1a" sheetId="1" r:id="rId1"/>
    <sheet name="Figure 4.1b" sheetId="2" r:id="rId2"/>
    <sheet name="Figure 4.1c" sheetId="3" r:id="rId3"/>
    <sheet name="Figure 4.1d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7" i="3" l="1"/>
  <c r="Y17" i="3" s="1"/>
  <c r="AC28" i="3"/>
  <c r="W28" i="3"/>
  <c r="Q28" i="3"/>
  <c r="K28" i="3"/>
  <c r="M26" i="3" s="1"/>
  <c r="E28" i="3"/>
  <c r="AC27" i="3"/>
  <c r="W27" i="3"/>
  <c r="X26" i="3" s="1"/>
  <c r="Q27" i="3"/>
  <c r="K27" i="3"/>
  <c r="E27" i="3"/>
  <c r="AC26" i="3"/>
  <c r="W26" i="3"/>
  <c r="Q26" i="3"/>
  <c r="S26" i="3" s="1"/>
  <c r="K26" i="3"/>
  <c r="E26" i="3"/>
  <c r="G26" i="3" s="1"/>
  <c r="AC25" i="3"/>
  <c r="W25" i="3"/>
  <c r="Q25" i="3"/>
  <c r="K25" i="3"/>
  <c r="E25" i="3"/>
  <c r="G23" i="3" s="1"/>
  <c r="AC24" i="3"/>
  <c r="W24" i="3"/>
  <c r="Q24" i="3"/>
  <c r="K24" i="3"/>
  <c r="E24" i="3"/>
  <c r="AC23" i="3"/>
  <c r="W23" i="3"/>
  <c r="Q23" i="3"/>
  <c r="K23" i="3"/>
  <c r="M23" i="3" s="1"/>
  <c r="E23" i="3"/>
  <c r="AC22" i="3"/>
  <c r="W22" i="3"/>
  <c r="Q22" i="3"/>
  <c r="K22" i="3"/>
  <c r="E22" i="3"/>
  <c r="AC21" i="3"/>
  <c r="W21" i="3"/>
  <c r="Q21" i="3"/>
  <c r="K21" i="3"/>
  <c r="E21" i="3"/>
  <c r="G20" i="3" s="1"/>
  <c r="AC20" i="3"/>
  <c r="W20" i="3"/>
  <c r="Q20" i="3"/>
  <c r="K20" i="3"/>
  <c r="L20" i="3" s="1"/>
  <c r="E20" i="3"/>
  <c r="AC19" i="3"/>
  <c r="W19" i="3"/>
  <c r="Q19" i="3"/>
  <c r="K19" i="3"/>
  <c r="E19" i="3"/>
  <c r="AC18" i="3"/>
  <c r="W18" i="3"/>
  <c r="Q18" i="3"/>
  <c r="K18" i="3"/>
  <c r="E18" i="3"/>
  <c r="AC17" i="3"/>
  <c r="AE17" i="3" s="1"/>
  <c r="S17" i="3"/>
  <c r="Q17" i="3"/>
  <c r="K17" i="3"/>
  <c r="M17" i="3" s="1"/>
  <c r="E17" i="3"/>
  <c r="W14" i="3"/>
  <c r="Q14" i="3"/>
  <c r="K14" i="3"/>
  <c r="E14" i="3"/>
  <c r="W13" i="3"/>
  <c r="X12" i="3" s="1"/>
  <c r="Q13" i="3"/>
  <c r="K13" i="3"/>
  <c r="E13" i="3"/>
  <c r="W12" i="3"/>
  <c r="Q12" i="3"/>
  <c r="S12" i="3" s="1"/>
  <c r="K12" i="3"/>
  <c r="M12" i="3" s="1"/>
  <c r="E12" i="3"/>
  <c r="W11" i="3"/>
  <c r="Q11" i="3"/>
  <c r="K11" i="3"/>
  <c r="E11" i="3"/>
  <c r="W10" i="3"/>
  <c r="Q10" i="3"/>
  <c r="K10" i="3"/>
  <c r="E10" i="3"/>
  <c r="W9" i="3"/>
  <c r="S9" i="3"/>
  <c r="Q9" i="3"/>
  <c r="K9" i="3"/>
  <c r="E9" i="3"/>
  <c r="G9" i="3" s="1"/>
  <c r="W8" i="3"/>
  <c r="Q8" i="3"/>
  <c r="K8" i="3"/>
  <c r="E8" i="3"/>
  <c r="W7" i="3"/>
  <c r="X6" i="3" s="1"/>
  <c r="Q7" i="3"/>
  <c r="K7" i="3"/>
  <c r="M6" i="3" s="1"/>
  <c r="E7" i="3"/>
  <c r="G6" i="3" s="1"/>
  <c r="W6" i="3"/>
  <c r="Q6" i="3"/>
  <c r="K6" i="3"/>
  <c r="E6" i="3"/>
  <c r="W5" i="3"/>
  <c r="Q5" i="3"/>
  <c r="K5" i="3"/>
  <c r="E5" i="3"/>
  <c r="W4" i="3"/>
  <c r="Q4" i="3"/>
  <c r="K4" i="3"/>
  <c r="E4" i="3"/>
  <c r="W3" i="3"/>
  <c r="X3" i="3" s="1"/>
  <c r="S3" i="3"/>
  <c r="Q3" i="3"/>
  <c r="K3" i="3"/>
  <c r="M3" i="3" s="1"/>
  <c r="E3" i="3"/>
  <c r="T20" i="2"/>
  <c r="U20" i="2"/>
  <c r="E22" i="2"/>
  <c r="E21" i="2"/>
  <c r="E20" i="2"/>
  <c r="G20" i="2" s="1"/>
  <c r="E19" i="2"/>
  <c r="E18" i="2"/>
  <c r="E17" i="2"/>
  <c r="G17" i="2" s="1"/>
  <c r="S13" i="2"/>
  <c r="S12" i="2"/>
  <c r="S11" i="2"/>
  <c r="S10" i="2"/>
  <c r="S9" i="2"/>
  <c r="S8" i="2"/>
  <c r="S7" i="2"/>
  <c r="S6" i="2"/>
  <c r="S5" i="2"/>
  <c r="S4" i="2"/>
  <c r="S3" i="2"/>
  <c r="S2" i="2"/>
  <c r="L13" i="2"/>
  <c r="L12" i="2"/>
  <c r="L11" i="2"/>
  <c r="L10" i="2"/>
  <c r="L9" i="2"/>
  <c r="L8" i="2"/>
  <c r="L7" i="2"/>
  <c r="L6" i="2"/>
  <c r="L5" i="2"/>
  <c r="L4" i="2"/>
  <c r="L3" i="2"/>
  <c r="L2" i="2"/>
  <c r="S22" i="2"/>
  <c r="L22" i="2"/>
  <c r="S21" i="2"/>
  <c r="L21" i="2"/>
  <c r="S20" i="2"/>
  <c r="L20" i="2"/>
  <c r="S19" i="2"/>
  <c r="L19" i="2"/>
  <c r="S18" i="2"/>
  <c r="L18" i="2"/>
  <c r="S17" i="2"/>
  <c r="L17" i="2"/>
  <c r="E13" i="2"/>
  <c r="E12" i="2"/>
  <c r="E11" i="2"/>
  <c r="E10" i="2"/>
  <c r="E9" i="2"/>
  <c r="E8" i="2"/>
  <c r="E7" i="2"/>
  <c r="E6" i="2"/>
  <c r="E5" i="2"/>
  <c r="E4" i="2"/>
  <c r="E3" i="2"/>
  <c r="E2" i="2"/>
  <c r="E24" i="1"/>
  <c r="I24" i="1" s="1"/>
  <c r="E23" i="1"/>
  <c r="I23" i="1" s="1"/>
  <c r="E22" i="1"/>
  <c r="E20" i="1"/>
  <c r="I20" i="1" s="1"/>
  <c r="E19" i="1"/>
  <c r="F18" i="1" s="1"/>
  <c r="I18" i="1"/>
  <c r="E18" i="1"/>
  <c r="E13" i="1"/>
  <c r="I13" i="1" s="1"/>
  <c r="E12" i="1"/>
  <c r="I12" i="1" s="1"/>
  <c r="E11" i="1"/>
  <c r="E10" i="1"/>
  <c r="I10" i="1" s="1"/>
  <c r="E9" i="1"/>
  <c r="I9" i="1" s="1"/>
  <c r="E8" i="1"/>
  <c r="I8" i="1" s="1"/>
  <c r="E7" i="1"/>
  <c r="I7" i="1" s="1"/>
  <c r="E6" i="1"/>
  <c r="I6" i="1" s="1"/>
  <c r="E5" i="1"/>
  <c r="E4" i="1"/>
  <c r="I4" i="1" s="1"/>
  <c r="E3" i="1"/>
  <c r="I3" i="1" s="1"/>
  <c r="E2" i="1"/>
  <c r="I2" i="1" s="1"/>
  <c r="R3" i="3" l="1"/>
  <c r="Y6" i="3"/>
  <c r="L12" i="3"/>
  <c r="L23" i="3"/>
  <c r="L26" i="3"/>
  <c r="M9" i="3"/>
  <c r="S23" i="3"/>
  <c r="F6" i="3"/>
  <c r="R9" i="3"/>
  <c r="Y12" i="3"/>
  <c r="Y23" i="3"/>
  <c r="AD26" i="3"/>
  <c r="G12" i="3"/>
  <c r="G17" i="3"/>
  <c r="F20" i="3"/>
  <c r="S20" i="3"/>
  <c r="L6" i="3"/>
  <c r="X9" i="3"/>
  <c r="F23" i="3"/>
  <c r="S6" i="3"/>
  <c r="G3" i="3"/>
  <c r="R17" i="3"/>
  <c r="AD17" i="3"/>
  <c r="Y20" i="3"/>
  <c r="AE20" i="3"/>
  <c r="AD20" i="3"/>
  <c r="AE23" i="3"/>
  <c r="X17" i="3"/>
  <c r="R26" i="3"/>
  <c r="Y3" i="3"/>
  <c r="R6" i="3"/>
  <c r="Y9" i="3"/>
  <c r="R12" i="3"/>
  <c r="M20" i="3"/>
  <c r="X20" i="3"/>
  <c r="R23" i="3"/>
  <c r="F26" i="3"/>
  <c r="AE26" i="3"/>
  <c r="F17" i="3"/>
  <c r="L3" i="3"/>
  <c r="L9" i="3"/>
  <c r="L17" i="3"/>
  <c r="AD23" i="3"/>
  <c r="F3" i="3"/>
  <c r="F9" i="3"/>
  <c r="F12" i="3"/>
  <c r="R20" i="3"/>
  <c r="Y26" i="3"/>
  <c r="X23" i="3"/>
  <c r="T17" i="2"/>
  <c r="U8" i="2"/>
  <c r="F17" i="2"/>
  <c r="N17" i="2"/>
  <c r="N2" i="2"/>
  <c r="F20" i="2"/>
  <c r="U17" i="2"/>
  <c r="M2" i="2"/>
  <c r="M11" i="2"/>
  <c r="M5" i="2"/>
  <c r="U2" i="2"/>
  <c r="N20" i="2"/>
  <c r="U11" i="2"/>
  <c r="N11" i="2"/>
  <c r="N5" i="2"/>
  <c r="G11" i="2"/>
  <c r="M8" i="2"/>
  <c r="U5" i="2"/>
  <c r="G2" i="2"/>
  <c r="T2" i="2"/>
  <c r="T5" i="2"/>
  <c r="T8" i="2"/>
  <c r="T11" i="2"/>
  <c r="N8" i="2"/>
  <c r="G5" i="2"/>
  <c r="F2" i="2"/>
  <c r="F8" i="2"/>
  <c r="G8" i="2"/>
  <c r="M17" i="2"/>
  <c r="M20" i="2"/>
  <c r="F5" i="2"/>
  <c r="F11" i="2"/>
  <c r="F5" i="1"/>
  <c r="G2" i="1"/>
  <c r="G18" i="1"/>
  <c r="G8" i="1"/>
  <c r="I19" i="1"/>
  <c r="J18" i="1" s="1"/>
  <c r="F11" i="1"/>
  <c r="F22" i="1"/>
  <c r="K2" i="1"/>
  <c r="J2" i="1"/>
  <c r="K8" i="1"/>
  <c r="J8" i="1"/>
  <c r="G5" i="1"/>
  <c r="G11" i="1"/>
  <c r="G22" i="1"/>
  <c r="I5" i="1"/>
  <c r="I11" i="1"/>
  <c r="I22" i="1"/>
  <c r="F2" i="1"/>
  <c r="F8" i="1"/>
  <c r="K18" i="1" l="1"/>
  <c r="K11" i="1"/>
  <c r="J11" i="1"/>
  <c r="K5" i="1"/>
  <c r="J5" i="1"/>
  <c r="K22" i="1"/>
  <c r="J22" i="1"/>
</calcChain>
</file>

<file path=xl/sharedStrings.xml><?xml version="1.0" encoding="utf-8"?>
<sst xmlns="http://schemas.openxmlformats.org/spreadsheetml/2006/main" count="88" uniqueCount="48">
  <si>
    <t>Organic Phase Temperature (Isopar G)</t>
    <phoneticPr fontId="6" type="noConversion"/>
  </si>
  <si>
    <t>Beaker</t>
  </si>
  <si>
    <t>Weight</t>
  </si>
  <si>
    <t>Test Time (min)</t>
    <phoneticPr fontId="6" type="noConversion"/>
  </si>
  <si>
    <t>Flux</t>
  </si>
  <si>
    <t>Average Flux</t>
  </si>
  <si>
    <t>Error Bar</t>
  </si>
  <si>
    <t>Pressure</t>
    <phoneticPr fontId="6" type="noConversion"/>
  </si>
  <si>
    <t>A</t>
  </si>
  <si>
    <t>Average A</t>
  </si>
  <si>
    <t>Permeate</t>
  </si>
  <si>
    <t>Bulk</t>
  </si>
  <si>
    <t xml:space="preserve">R </t>
  </si>
  <si>
    <t>Average R</t>
  </si>
  <si>
    <t>Permeate dilute 25 times</t>
    <phoneticPr fontId="5" type="noConversion"/>
  </si>
  <si>
    <t>Bulk dilute 50</t>
    <phoneticPr fontId="6" type="noConversion"/>
  </si>
  <si>
    <t>Bulk dilute 50</t>
    <phoneticPr fontId="5" type="noConversion"/>
  </si>
  <si>
    <t>Feed solution ( 5 ppm Boron)</t>
    <phoneticPr fontId="5" type="noConversion"/>
  </si>
  <si>
    <t>Feed solution ( 1 ppm As (III)</t>
    <phoneticPr fontId="5" type="noConversion"/>
  </si>
  <si>
    <t>Water bath (50 degree, 10 min)</t>
    <phoneticPr fontId="5" type="noConversion"/>
  </si>
  <si>
    <t>Feed solution ( 2000 ppm NaCl)</t>
  </si>
  <si>
    <t>Feed solution ( 2000 ppm NaCl)</t>
    <phoneticPr fontId="5" type="noConversion"/>
  </si>
  <si>
    <t>Membranes</t>
    <phoneticPr fontId="5" type="noConversion"/>
  </si>
  <si>
    <t>Micropollutants</t>
    <phoneticPr fontId="5" type="noConversion"/>
  </si>
  <si>
    <t>Feed Analyte Peak Area (counts)</t>
    <phoneticPr fontId="5" type="noConversion"/>
  </si>
  <si>
    <t>Permeate Analyte Peak Area (counts)</t>
    <phoneticPr fontId="5" type="noConversion"/>
  </si>
  <si>
    <t>Rejection</t>
    <phoneticPr fontId="5" type="noConversion"/>
  </si>
  <si>
    <t>IG 25</t>
    <phoneticPr fontId="5" type="noConversion"/>
  </si>
  <si>
    <t>MP</t>
  </si>
  <si>
    <t>EP</t>
  </si>
  <si>
    <t>PP</t>
    <phoneticPr fontId="5" type="noConversion"/>
  </si>
  <si>
    <t>BP</t>
    <phoneticPr fontId="5" type="noConversion"/>
  </si>
  <si>
    <t>IG 25-Water Bath</t>
    <phoneticPr fontId="5" type="noConversion"/>
  </si>
  <si>
    <t>IG 100</t>
    <phoneticPr fontId="5" type="noConversion"/>
  </si>
  <si>
    <t>IG 100-Water Bath</t>
    <phoneticPr fontId="5" type="noConversion"/>
  </si>
  <si>
    <t>SDZ</t>
    <phoneticPr fontId="5" type="noConversion"/>
  </si>
  <si>
    <t>SMX</t>
    <phoneticPr fontId="5" type="noConversion"/>
  </si>
  <si>
    <t>SMZ</t>
    <phoneticPr fontId="5" type="noConversion"/>
  </si>
  <si>
    <t xml:space="preserve"> NOR</t>
    <phoneticPr fontId="5" type="noConversion"/>
  </si>
  <si>
    <t>OFL</t>
    <phoneticPr fontId="5" type="noConversion"/>
  </si>
  <si>
    <t>Feed dilute 10 times</t>
    <phoneticPr fontId="5" type="noConversion"/>
  </si>
  <si>
    <t>NaCl Rejection</t>
    <phoneticPr fontId="5" type="noConversion"/>
  </si>
  <si>
    <t>TFC-100-W</t>
    <phoneticPr fontId="5" type="noConversion"/>
  </si>
  <si>
    <t>NaCl</t>
    <phoneticPr fontId="5" type="noConversion"/>
  </si>
  <si>
    <t>Boron</t>
    <phoneticPr fontId="5" type="noConversion"/>
  </si>
  <si>
    <t>As(III)</t>
    <phoneticPr fontId="5" type="noConversion"/>
  </si>
  <si>
    <t>EDCs</t>
    <phoneticPr fontId="5" type="noConversion"/>
  </si>
  <si>
    <t>Antibiotics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</si>
</sst>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%"/>
    <numFmt numFmtId="177" formatCode="0.0000_);[Red]\(0.0000\)"/>
  </numFmts>
  <fonts count="13" x14ac:knownFonts="1">
    <font>
      <sz val="11"/>
      <color theme="1"/>
      <name val="等线"/>
      <family val="2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b/>
      <sz val="12"/>
      <color theme="1"/>
      <name val="Times New Roman"/>
      <family val="1"/>
    </font>
    <font>
      <sz val="9"/>
      <name val="等线"/>
      <family val="3"/>
      <charset val="134"/>
      <scheme val="minor"/>
    </font>
    <font>
      <sz val="8"/>
      <name val="等线"/>
      <family val="2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006100"/>
      <name val="Times New Roman"/>
      <family val="1"/>
    </font>
    <font>
      <b/>
      <sz val="20"/>
      <color theme="1"/>
      <name val="Times New Roman"/>
      <family val="1"/>
    </font>
    <font>
      <sz val="12"/>
      <color theme="1"/>
      <name val="Arial"/>
      <family val="2"/>
    </font>
    <font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</cellStyleXfs>
  <cellXfs count="44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9" fillId="0" borderId="0" xfId="1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10" fillId="0" borderId="0" xfId="0" applyFont="1"/>
    <xf numFmtId="0" fontId="11" fillId="0" borderId="0" xfId="0" applyFont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/>
    <xf numFmtId="0" fontId="12" fillId="0" borderId="0" xfId="0" applyFont="1" applyAlignment="1">
      <alignment horizontal="center"/>
    </xf>
    <xf numFmtId="0" fontId="11" fillId="0" borderId="0" xfId="2" applyFont="1" applyFill="1" applyBorder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1" fillId="0" borderId="0" xfId="0" applyFont="1" applyAlignment="1">
      <alignment horizontal="left"/>
    </xf>
    <xf numFmtId="177" fontId="12" fillId="0" borderId="0" xfId="3" applyNumberFormat="1" applyFont="1" applyFill="1" applyBorder="1" applyAlignment="1">
      <alignment horizontal="center" vertical="center"/>
    </xf>
    <xf numFmtId="176" fontId="11" fillId="0" borderId="0" xfId="4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11" fontId="0" fillId="0" borderId="0" xfId="0" applyNumberFormat="1"/>
    <xf numFmtId="10" fontId="0" fillId="0" borderId="0" xfId="0" applyNumberFormat="1"/>
    <xf numFmtId="10" fontId="0" fillId="0" borderId="0" xfId="0" applyNumberForma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0" fontId="11" fillId="0" borderId="0" xfId="0" applyFont="1" applyBorder="1"/>
    <xf numFmtId="0" fontId="11" fillId="0" borderId="1" xfId="0" applyFont="1" applyBorder="1"/>
    <xf numFmtId="0" fontId="11" fillId="0" borderId="2" xfId="0" applyFont="1" applyBorder="1"/>
    <xf numFmtId="0" fontId="11" fillId="0" borderId="3" xfId="0" applyFont="1" applyBorder="1"/>
    <xf numFmtId="0" fontId="11" fillId="0" borderId="4" xfId="0" applyFont="1" applyBorder="1"/>
    <xf numFmtId="0" fontId="11" fillId="0" borderId="5" xfId="0" applyFont="1" applyBorder="1"/>
    <xf numFmtId="0" fontId="11" fillId="0" borderId="6" xfId="0" applyFont="1" applyBorder="1"/>
    <xf numFmtId="0" fontId="11" fillId="0" borderId="7" xfId="0" applyFont="1" applyBorder="1"/>
    <xf numFmtId="0" fontId="11" fillId="0" borderId="8" xfId="0" applyFont="1" applyBorder="1"/>
  </cellXfs>
  <cellStyles count="5">
    <cellStyle name="40% - Accent2" xfId="3" builtinId="35"/>
    <cellStyle name="40% - Accent4" xfId="4" builtinId="43"/>
    <cellStyle name="Bad" xfId="2" builtinId="27"/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69"/>
  <sheetViews>
    <sheetView zoomScale="85" zoomScaleNormal="85" workbookViewId="0">
      <selection activeCell="A16" sqref="A16"/>
    </sheetView>
  </sheetViews>
  <sheetFormatPr defaultRowHeight="15.5" x14ac:dyDescent="0.35"/>
  <cols>
    <col min="1" max="1" width="45.6640625" style="10" bestFit="1" customWidth="1"/>
    <col min="2" max="2" width="23.75" style="5" bestFit="1" customWidth="1"/>
    <col min="3" max="3" width="9.08203125" style="5" bestFit="1" customWidth="1"/>
    <col min="4" max="4" width="12.33203125" style="5" customWidth="1"/>
    <col min="5" max="5" width="11.25" style="5" customWidth="1"/>
    <col min="6" max="6" width="11.25" style="6" customWidth="1"/>
    <col min="7" max="8" width="9.08203125" style="5" bestFit="1" customWidth="1"/>
    <col min="9" max="9" width="11.25" style="5" customWidth="1"/>
    <col min="10" max="10" width="9.08203125" style="5" customWidth="1"/>
    <col min="11" max="11" width="9.08203125" style="5" bestFit="1" customWidth="1"/>
    <col min="12" max="18" width="9" style="5"/>
    <col min="19" max="19" width="14.08203125" style="5" bestFit="1" customWidth="1"/>
    <col min="20" max="24" width="8.6640625" style="5"/>
  </cols>
  <sheetData>
    <row r="1" spans="1:24" x14ac:dyDescent="0.3">
      <c r="A1" s="12" t="s">
        <v>0</v>
      </c>
      <c r="B1" s="12" t="s">
        <v>1</v>
      </c>
      <c r="C1" s="12" t="s">
        <v>2</v>
      </c>
      <c r="D1" s="12" t="s">
        <v>3</v>
      </c>
      <c r="E1" s="13" t="s">
        <v>4</v>
      </c>
      <c r="F1" s="12" t="s">
        <v>5</v>
      </c>
      <c r="G1" s="12" t="s">
        <v>6</v>
      </c>
      <c r="H1" s="12" t="s">
        <v>7</v>
      </c>
      <c r="I1" s="12" t="s">
        <v>8</v>
      </c>
      <c r="J1" s="12" t="s">
        <v>9</v>
      </c>
      <c r="K1" s="12" t="s">
        <v>6</v>
      </c>
      <c r="L1" s="1"/>
      <c r="V1" s="2"/>
      <c r="W1" s="2"/>
      <c r="X1" s="2"/>
    </row>
    <row r="2" spans="1:24" x14ac:dyDescent="0.3">
      <c r="A2" s="30">
        <v>0</v>
      </c>
      <c r="B2" s="12">
        <v>19.8</v>
      </c>
      <c r="C2" s="12">
        <v>17.7</v>
      </c>
      <c r="D2" s="12">
        <v>9</v>
      </c>
      <c r="E2" s="13">
        <f>(B2-C2)*10000*60/(1000*12*D2)</f>
        <v>11.666666666666675</v>
      </c>
      <c r="F2" s="30">
        <f>AVERAGE(E2:E4)</f>
        <v>10.712752525252528</v>
      </c>
      <c r="G2" s="30">
        <f>STDEV(E2:E4)</f>
        <v>2.0048225952130312</v>
      </c>
      <c r="H2" s="12">
        <v>17.5</v>
      </c>
      <c r="I2" s="17">
        <f>E2/H2</f>
        <v>0.66666666666666718</v>
      </c>
      <c r="J2" s="30">
        <f>AVERAGE(I2:I4)</f>
        <v>0.61215728715728746</v>
      </c>
      <c r="K2" s="30">
        <f>STDEV(I2:I4)</f>
        <v>0.11456129115502997</v>
      </c>
    </row>
    <row r="3" spans="1:24" x14ac:dyDescent="0.3">
      <c r="A3" s="30"/>
      <c r="B3" s="12">
        <v>19.63</v>
      </c>
      <c r="C3" s="12">
        <v>17.7</v>
      </c>
      <c r="D3" s="12">
        <v>8</v>
      </c>
      <c r="E3" s="13">
        <f>(B3-C3)*10000*60/(1000*12*D3)</f>
        <v>12.062499999999998</v>
      </c>
      <c r="F3" s="30"/>
      <c r="G3" s="30"/>
      <c r="H3" s="12">
        <v>17.5</v>
      </c>
      <c r="I3" s="17">
        <f>E3/H3</f>
        <v>0.68928571428571417</v>
      </c>
      <c r="J3" s="30"/>
      <c r="K3" s="30"/>
    </row>
    <row r="4" spans="1:24" x14ac:dyDescent="0.3">
      <c r="A4" s="30"/>
      <c r="B4" s="12">
        <v>19.55</v>
      </c>
      <c r="C4" s="12">
        <v>17.7</v>
      </c>
      <c r="D4" s="12">
        <v>11</v>
      </c>
      <c r="E4" s="13">
        <f>(B4-C4)*10000*60/(1000*12*D4)</f>
        <v>8.4090909090909154</v>
      </c>
      <c r="F4" s="30"/>
      <c r="G4" s="30"/>
      <c r="H4" s="12">
        <v>17.5</v>
      </c>
      <c r="I4" s="17">
        <f>E4/H4</f>
        <v>0.4805194805194809</v>
      </c>
      <c r="J4" s="30"/>
      <c r="K4" s="30"/>
    </row>
    <row r="5" spans="1:24" x14ac:dyDescent="0.3">
      <c r="A5" s="30">
        <v>25</v>
      </c>
      <c r="B5" s="12">
        <v>21.68</v>
      </c>
      <c r="C5" s="12">
        <v>17.7</v>
      </c>
      <c r="D5" s="12">
        <v>9</v>
      </c>
      <c r="E5" s="13">
        <f t="shared" ref="E5:E8" si="0">(B5-C5)*10000*60/(1000*12*D5)</f>
        <v>22.111111111111114</v>
      </c>
      <c r="F5" s="30">
        <f t="shared" ref="F5" si="1">AVERAGE(E5:E7)</f>
        <v>19.681923400673401</v>
      </c>
      <c r="G5" s="30">
        <f t="shared" ref="G5" si="2">STDEV(E5:E7)</f>
        <v>2.1942119653569256</v>
      </c>
      <c r="H5" s="12">
        <v>17.5</v>
      </c>
      <c r="I5" s="17">
        <f t="shared" ref="I5:I13" si="3">E5/H5</f>
        <v>1.2634920634920637</v>
      </c>
      <c r="J5" s="30">
        <f t="shared" ref="J5" si="4">AVERAGE(I5:I7)</f>
        <v>1.1246813371813371</v>
      </c>
      <c r="K5" s="30">
        <f>STDEV(I5:I7)</f>
        <v>0.12538354087753861</v>
      </c>
    </row>
    <row r="6" spans="1:24" x14ac:dyDescent="0.3">
      <c r="A6" s="30"/>
      <c r="B6" s="12">
        <v>23.41</v>
      </c>
      <c r="C6" s="12">
        <v>17.7</v>
      </c>
      <c r="D6" s="12">
        <v>16</v>
      </c>
      <c r="E6" s="13">
        <f t="shared" si="0"/>
        <v>17.843750000000004</v>
      </c>
      <c r="F6" s="30"/>
      <c r="G6" s="30"/>
      <c r="H6" s="12">
        <v>17.5</v>
      </c>
      <c r="I6" s="17">
        <f t="shared" si="3"/>
        <v>1.0196428571428573</v>
      </c>
      <c r="J6" s="30"/>
      <c r="K6" s="30"/>
    </row>
    <row r="7" spans="1:24" x14ac:dyDescent="0.3">
      <c r="A7" s="30"/>
      <c r="B7" s="12">
        <v>26.1</v>
      </c>
      <c r="C7" s="12">
        <v>17.7</v>
      </c>
      <c r="D7" s="12">
        <v>22</v>
      </c>
      <c r="E7" s="13">
        <f t="shared" si="0"/>
        <v>19.090909090909093</v>
      </c>
      <c r="F7" s="30"/>
      <c r="G7" s="30"/>
      <c r="H7" s="12">
        <v>17.5</v>
      </c>
      <c r="I7" s="17">
        <f t="shared" si="3"/>
        <v>1.0909090909090911</v>
      </c>
      <c r="J7" s="30"/>
      <c r="K7" s="30"/>
    </row>
    <row r="8" spans="1:24" x14ac:dyDescent="0.3">
      <c r="A8" s="30">
        <v>50</v>
      </c>
      <c r="B8" s="12">
        <v>22.95</v>
      </c>
      <c r="C8" s="12">
        <v>17.809999999999999</v>
      </c>
      <c r="D8" s="12">
        <v>10</v>
      </c>
      <c r="E8" s="13">
        <f t="shared" si="0"/>
        <v>25.700000000000003</v>
      </c>
      <c r="F8" s="30">
        <f t="shared" ref="F8" si="5">AVERAGE(E8:E10)</f>
        <v>26.522710622710619</v>
      </c>
      <c r="G8" s="30">
        <f t="shared" ref="G8" si="6">STDEV(E8:E10)</f>
        <v>1.1315887489043588</v>
      </c>
      <c r="H8" s="12">
        <v>17.5</v>
      </c>
      <c r="I8" s="17">
        <f t="shared" si="3"/>
        <v>1.4685714285714286</v>
      </c>
      <c r="J8" s="30">
        <f t="shared" ref="J8" si="7">AVERAGE(I8:I10)</f>
        <v>1.591383657996124</v>
      </c>
      <c r="K8" s="30">
        <f>STDEV(I8:I10)</f>
        <v>0.1241674690726725</v>
      </c>
    </row>
    <row r="9" spans="1:24" x14ac:dyDescent="0.3">
      <c r="A9" s="30"/>
      <c r="B9" s="12">
        <v>75.31</v>
      </c>
      <c r="C9" s="12">
        <v>51.6</v>
      </c>
      <c r="D9" s="12">
        <v>13</v>
      </c>
      <c r="E9" s="13">
        <f>(B9-C9)*10000*60/(1000*42*D9)</f>
        <v>26.054945054945055</v>
      </c>
      <c r="F9" s="30"/>
      <c r="G9" s="30"/>
      <c r="H9" s="12">
        <v>16.399999999999999</v>
      </c>
      <c r="I9" s="17">
        <f t="shared" si="3"/>
        <v>1.5887161618868937</v>
      </c>
      <c r="J9" s="30"/>
      <c r="K9" s="30"/>
    </row>
    <row r="10" spans="1:24" x14ac:dyDescent="0.3">
      <c r="A10" s="30"/>
      <c r="B10" s="12">
        <v>80.41</v>
      </c>
      <c r="C10" s="12">
        <v>55.1</v>
      </c>
      <c r="D10" s="12">
        <v>13</v>
      </c>
      <c r="E10" s="13">
        <f>(B10-C10)*10000*60/(1000*42*D10)</f>
        <v>27.813186813186807</v>
      </c>
      <c r="F10" s="30"/>
      <c r="G10" s="30"/>
      <c r="H10" s="12">
        <v>16.2</v>
      </c>
      <c r="I10" s="17">
        <f t="shared" si="3"/>
        <v>1.71686338353005</v>
      </c>
      <c r="J10" s="30"/>
      <c r="K10" s="30"/>
    </row>
    <row r="11" spans="1:24" x14ac:dyDescent="0.3">
      <c r="A11" s="30">
        <v>100</v>
      </c>
      <c r="B11" s="12">
        <v>70.02</v>
      </c>
      <c r="C11" s="12">
        <v>55.1</v>
      </c>
      <c r="D11" s="12">
        <v>7</v>
      </c>
      <c r="E11" s="13">
        <f t="shared" ref="E11:E13" si="8">(B11-C11)*10000*60/(1000*42*D11)</f>
        <v>30.448979591836721</v>
      </c>
      <c r="F11" s="30">
        <f t="shared" ref="F11" si="9">AVERAGE(E11:E13)</f>
        <v>29.101190476190467</v>
      </c>
      <c r="G11" s="30">
        <f t="shared" ref="G11" si="10">STDEV(E11:E13)</f>
        <v>1.6470039195488628</v>
      </c>
      <c r="H11" s="12">
        <v>17</v>
      </c>
      <c r="I11" s="17">
        <f t="shared" si="3"/>
        <v>1.7911164465786307</v>
      </c>
      <c r="J11" s="30">
        <f t="shared" ref="J11" si="11">AVERAGE(I11:I13)</f>
        <v>1.8169029918577833</v>
      </c>
      <c r="K11" s="30">
        <f>STDEV(I11:I13)</f>
        <v>0.10651139679503958</v>
      </c>
    </row>
    <row r="12" spans="1:24" x14ac:dyDescent="0.3">
      <c r="A12" s="30"/>
      <c r="B12" s="12">
        <v>71.67</v>
      </c>
      <c r="C12" s="12">
        <v>55.1</v>
      </c>
      <c r="D12" s="12">
        <v>8</v>
      </c>
      <c r="E12" s="13">
        <f t="shared" si="8"/>
        <v>29.589285714285715</v>
      </c>
      <c r="F12" s="30"/>
      <c r="G12" s="30"/>
      <c r="H12" s="12">
        <v>15.3</v>
      </c>
      <c r="I12" s="17">
        <f t="shared" si="3"/>
        <v>1.9339402427637722</v>
      </c>
      <c r="J12" s="30"/>
      <c r="K12" s="30"/>
    </row>
    <row r="13" spans="1:24" x14ac:dyDescent="0.3">
      <c r="A13" s="30"/>
      <c r="B13" s="12">
        <v>68.459999999999994</v>
      </c>
      <c r="C13" s="12">
        <v>55.1</v>
      </c>
      <c r="D13" s="12">
        <v>7</v>
      </c>
      <c r="E13" s="13">
        <f t="shared" si="8"/>
        <v>27.265306122448962</v>
      </c>
      <c r="F13" s="30"/>
      <c r="G13" s="30"/>
      <c r="H13" s="12">
        <v>15.8</v>
      </c>
      <c r="I13" s="17">
        <f t="shared" si="3"/>
        <v>1.7256522862309469</v>
      </c>
      <c r="J13" s="30"/>
      <c r="K13" s="30"/>
    </row>
    <row r="14" spans="1:24" x14ac:dyDescent="0.35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1:24" x14ac:dyDescent="0.35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/>
      <c r="M15"/>
      <c r="N15"/>
      <c r="O15"/>
      <c r="P15"/>
      <c r="Q15"/>
      <c r="R15"/>
      <c r="S15"/>
      <c r="T15" s="2"/>
      <c r="U15" s="2"/>
      <c r="V15" s="2"/>
      <c r="W15" s="2"/>
      <c r="X15" s="2"/>
    </row>
    <row r="16" spans="1:24" x14ac:dyDescent="0.35">
      <c r="A16" s="18" t="s">
        <v>19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/>
      <c r="M16"/>
      <c r="N16"/>
      <c r="O16"/>
      <c r="P16"/>
      <c r="Q16"/>
      <c r="R16"/>
      <c r="S16" s="7"/>
    </row>
    <row r="17" spans="1:24" x14ac:dyDescent="0.35">
      <c r="A17" s="12" t="s">
        <v>0</v>
      </c>
      <c r="B17" s="12" t="s">
        <v>1</v>
      </c>
      <c r="C17" s="12" t="s">
        <v>2</v>
      </c>
      <c r="D17" s="12" t="s">
        <v>3</v>
      </c>
      <c r="E17" s="13" t="s">
        <v>4</v>
      </c>
      <c r="F17" s="12" t="s">
        <v>5</v>
      </c>
      <c r="G17" s="12" t="s">
        <v>6</v>
      </c>
      <c r="H17" s="12" t="s">
        <v>7</v>
      </c>
      <c r="I17" s="12" t="s">
        <v>8</v>
      </c>
      <c r="J17" s="18"/>
      <c r="K17" s="18"/>
    </row>
    <row r="18" spans="1:24" x14ac:dyDescent="0.35">
      <c r="A18" s="30">
        <v>25</v>
      </c>
      <c r="B18" s="12">
        <v>20.384</v>
      </c>
      <c r="C18" s="12">
        <v>24.387</v>
      </c>
      <c r="D18" s="12">
        <v>10</v>
      </c>
      <c r="E18" s="13">
        <f>(C18-B18)*10000*60/(1000*12*D18)</f>
        <v>20.015000000000001</v>
      </c>
      <c r="F18" s="30">
        <f>AVERAGE(E18:E20)</f>
        <v>17.34666666666666</v>
      </c>
      <c r="G18" s="30">
        <f>STDEV(E18:E20)</f>
        <v>2.9758405675259869</v>
      </c>
      <c r="H18" s="19">
        <v>17</v>
      </c>
      <c r="I18" s="19">
        <f>E18/H18</f>
        <v>1.1773529411764707</v>
      </c>
      <c r="J18" s="30">
        <f>AVERAGE(I18:I20)</f>
        <v>1.0573529411764704</v>
      </c>
      <c r="K18" s="30">
        <f>STDEV(I18:I20)</f>
        <v>0.1175110426968861</v>
      </c>
    </row>
    <row r="19" spans="1:24" x14ac:dyDescent="0.35">
      <c r="A19" s="30"/>
      <c r="B19" s="12">
        <v>20.384</v>
      </c>
      <c r="C19" s="12">
        <v>23.245999999999999</v>
      </c>
      <c r="D19" s="12">
        <v>8</v>
      </c>
      <c r="E19" s="13">
        <f t="shared" ref="E19:E24" si="12">(C19-B19)*10000*60/(1000*12*D19)</f>
        <v>17.887499999999989</v>
      </c>
      <c r="F19" s="30"/>
      <c r="G19" s="30"/>
      <c r="H19" s="19">
        <v>17</v>
      </c>
      <c r="I19" s="19">
        <f>E19/H19</f>
        <v>1.0522058823529405</v>
      </c>
      <c r="J19" s="30"/>
      <c r="K19" s="30"/>
      <c r="L19" s="3"/>
      <c r="M19" s="3"/>
      <c r="N19" s="3"/>
      <c r="O19" s="8"/>
      <c r="P19" s="4"/>
      <c r="Q19" s="4"/>
      <c r="R19" s="3"/>
    </row>
    <row r="20" spans="1:24" x14ac:dyDescent="0.35">
      <c r="A20" s="30"/>
      <c r="B20" s="19">
        <v>17.57</v>
      </c>
      <c r="C20" s="19">
        <v>28.88</v>
      </c>
      <c r="D20" s="19">
        <v>40</v>
      </c>
      <c r="E20" s="19">
        <f t="shared" si="12"/>
        <v>14.137499999999998</v>
      </c>
      <c r="F20" s="30"/>
      <c r="G20" s="30"/>
      <c r="H20" s="19">
        <v>15</v>
      </c>
      <c r="I20" s="19">
        <f>E20/H20</f>
        <v>0.94249999999999978</v>
      </c>
      <c r="J20" s="30"/>
      <c r="K20" s="30"/>
      <c r="L20" s="3"/>
      <c r="M20" s="3"/>
      <c r="N20" s="3"/>
      <c r="O20" s="8"/>
      <c r="P20" s="4"/>
      <c r="Q20" s="4"/>
      <c r="R20" s="3"/>
    </row>
    <row r="21" spans="1:24" x14ac:dyDescent="0.35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/>
      <c r="M21"/>
      <c r="N21"/>
      <c r="O21"/>
      <c r="P21"/>
      <c r="Q21"/>
      <c r="R21"/>
    </row>
    <row r="22" spans="1:24" x14ac:dyDescent="0.3">
      <c r="A22" s="30">
        <v>100</v>
      </c>
      <c r="B22" s="12">
        <v>20.384</v>
      </c>
      <c r="C22" s="12">
        <v>26.6</v>
      </c>
      <c r="D22" s="12">
        <v>12</v>
      </c>
      <c r="E22" s="13">
        <f t="shared" si="12"/>
        <v>25.900000000000002</v>
      </c>
      <c r="F22" s="30">
        <f>AVERAGE(E22:E24)</f>
        <v>23.333333333333332</v>
      </c>
      <c r="G22" s="30">
        <f>STDEV(E22:E24)</f>
        <v>2.2278539748675947</v>
      </c>
      <c r="H22" s="12">
        <v>17</v>
      </c>
      <c r="I22" s="12">
        <f t="shared" ref="I22:I23" si="13">E22/H22</f>
        <v>1.523529411764706</v>
      </c>
      <c r="J22" s="30">
        <f>AVERAGE(I22:I24)</f>
        <v>1.499810350369656</v>
      </c>
      <c r="K22" s="30">
        <f>STDEV(I22:I24)</f>
        <v>2.2026369164148664E-2</v>
      </c>
    </row>
    <row r="23" spans="1:24" x14ac:dyDescent="0.3">
      <c r="A23" s="30"/>
      <c r="B23" s="12">
        <v>18.77</v>
      </c>
      <c r="C23" s="12">
        <v>25.43</v>
      </c>
      <c r="D23" s="12">
        <v>15</v>
      </c>
      <c r="E23" s="13">
        <f t="shared" si="12"/>
        <v>22.2</v>
      </c>
      <c r="F23" s="30"/>
      <c r="G23" s="30"/>
      <c r="H23" s="12">
        <v>15</v>
      </c>
      <c r="I23" s="12">
        <f t="shared" si="13"/>
        <v>1.48</v>
      </c>
      <c r="J23" s="30"/>
      <c r="K23" s="30"/>
      <c r="S23"/>
    </row>
    <row r="24" spans="1:24" x14ac:dyDescent="0.3">
      <c r="A24" s="30"/>
      <c r="B24" s="20">
        <v>17.57</v>
      </c>
      <c r="C24" s="20">
        <v>24.14</v>
      </c>
      <c r="D24" s="20">
        <v>15</v>
      </c>
      <c r="E24" s="20">
        <f t="shared" si="12"/>
        <v>21.9</v>
      </c>
      <c r="F24" s="30"/>
      <c r="G24" s="30"/>
      <c r="H24" s="20">
        <v>14.64</v>
      </c>
      <c r="I24" s="20">
        <f>E24/H24</f>
        <v>1.4959016393442621</v>
      </c>
      <c r="J24" s="30"/>
      <c r="K24" s="30"/>
      <c r="L24" s="9"/>
      <c r="M24" s="9"/>
      <c r="N24" s="9"/>
      <c r="O24" s="9"/>
      <c r="P24" s="9"/>
      <c r="Q24" s="9"/>
      <c r="R24" s="9"/>
    </row>
    <row r="26" spans="1:24" ht="14" x14ac:dyDescent="0.3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</row>
    <row r="28" spans="1:24" x14ac:dyDescent="0.35">
      <c r="U28"/>
      <c r="V28"/>
      <c r="W28"/>
      <c r="X28"/>
    </row>
    <row r="29" spans="1:24" x14ac:dyDescent="0.35">
      <c r="U29" s="7"/>
      <c r="V29" s="7"/>
      <c r="W29" s="7"/>
      <c r="X29" s="7"/>
    </row>
    <row r="36" spans="21:24" x14ac:dyDescent="0.35">
      <c r="U36"/>
      <c r="V36"/>
      <c r="W36"/>
      <c r="X36"/>
    </row>
    <row r="44" spans="21:24" x14ac:dyDescent="0.35">
      <c r="U44"/>
      <c r="V44"/>
      <c r="W44"/>
      <c r="X44"/>
    </row>
    <row r="49" spans="21:24" x14ac:dyDescent="0.35">
      <c r="U49"/>
      <c r="V49"/>
      <c r="W49"/>
      <c r="X49"/>
    </row>
    <row r="52" spans="21:24" x14ac:dyDescent="0.35">
      <c r="U52" s="9"/>
      <c r="V52" s="9"/>
      <c r="W52" s="9"/>
      <c r="X52" s="9"/>
    </row>
    <row r="54" spans="21:24" x14ac:dyDescent="0.35">
      <c r="U54"/>
      <c r="V54"/>
      <c r="W54"/>
      <c r="X54"/>
    </row>
    <row r="69" spans="21:24" ht="25" x14ac:dyDescent="0.5">
      <c r="U69" s="11"/>
      <c r="V69" s="11"/>
      <c r="W69" s="11"/>
      <c r="X69" s="11"/>
    </row>
  </sheetData>
  <mergeCells count="30">
    <mergeCell ref="A2:A4"/>
    <mergeCell ref="F2:F4"/>
    <mergeCell ref="G2:G4"/>
    <mergeCell ref="J2:J4"/>
    <mergeCell ref="K2:K4"/>
    <mergeCell ref="A5:A7"/>
    <mergeCell ref="F5:F7"/>
    <mergeCell ref="G5:G7"/>
    <mergeCell ref="J5:J7"/>
    <mergeCell ref="K5:K7"/>
    <mergeCell ref="A8:A10"/>
    <mergeCell ref="F8:F10"/>
    <mergeCell ref="G8:G10"/>
    <mergeCell ref="J8:J10"/>
    <mergeCell ref="K8:K10"/>
    <mergeCell ref="A11:A13"/>
    <mergeCell ref="F11:F13"/>
    <mergeCell ref="G11:G13"/>
    <mergeCell ref="J11:J13"/>
    <mergeCell ref="K11:K13"/>
    <mergeCell ref="A22:A24"/>
    <mergeCell ref="F22:F24"/>
    <mergeCell ref="G22:G24"/>
    <mergeCell ref="J22:J24"/>
    <mergeCell ref="K22:K24"/>
    <mergeCell ref="A18:A20"/>
    <mergeCell ref="F18:F20"/>
    <mergeCell ref="G18:G20"/>
    <mergeCell ref="J18:J20"/>
    <mergeCell ref="K18:K20"/>
  </mergeCells>
  <phoneticPr fontId="5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B3473-306A-418D-9D9F-5755B52695B1}">
  <dimension ref="A1:W23"/>
  <sheetViews>
    <sheetView topLeftCell="B1" workbookViewId="0">
      <selection activeCell="V20" sqref="V20"/>
    </sheetView>
  </sheetViews>
  <sheetFormatPr defaultRowHeight="15.5" x14ac:dyDescent="0.35"/>
  <cols>
    <col min="1" max="1" width="45.6640625" style="10" bestFit="1" customWidth="1"/>
    <col min="2" max="2" width="23.75" style="5" bestFit="1" customWidth="1"/>
    <col min="3" max="3" width="9.08203125" style="5" bestFit="1" customWidth="1"/>
    <col min="4" max="4" width="12.33203125" style="5" customWidth="1"/>
    <col min="5" max="5" width="11.25" style="5" customWidth="1"/>
    <col min="6" max="6" width="11.25" style="6" customWidth="1"/>
    <col min="7" max="8" width="9.08203125" style="5" bestFit="1" customWidth="1"/>
    <col min="9" max="9" width="11.25" style="5" bestFit="1" customWidth="1"/>
    <col min="10" max="11" width="9.08203125" style="5" bestFit="1" customWidth="1"/>
    <col min="12" max="13" width="9" style="5"/>
    <col min="14" max="14" width="12.6640625" style="5" customWidth="1"/>
    <col min="15" max="15" width="14.6640625" style="5" customWidth="1"/>
    <col min="16" max="18" width="9" style="5"/>
    <col min="19" max="19" width="14.08203125" style="5" bestFit="1" customWidth="1"/>
    <col min="20" max="21" width="8.6640625" style="5"/>
    <col min="23" max="23" width="8.6640625" style="5"/>
  </cols>
  <sheetData>
    <row r="1" spans="1:23" x14ac:dyDescent="0.3">
      <c r="A1" s="12" t="s">
        <v>0</v>
      </c>
      <c r="B1" s="12"/>
      <c r="C1" s="12" t="s">
        <v>10</v>
      </c>
      <c r="D1" s="12" t="s">
        <v>11</v>
      </c>
      <c r="E1" s="24" t="s">
        <v>12</v>
      </c>
      <c r="F1" s="12" t="s">
        <v>13</v>
      </c>
      <c r="G1" s="12" t="s">
        <v>6</v>
      </c>
      <c r="H1" s="15"/>
      <c r="I1" s="25"/>
      <c r="J1" s="12" t="s">
        <v>14</v>
      </c>
      <c r="K1" s="12" t="s">
        <v>15</v>
      </c>
      <c r="L1" s="13" t="s">
        <v>12</v>
      </c>
      <c r="M1" s="12" t="s">
        <v>13</v>
      </c>
      <c r="N1" s="12" t="s">
        <v>6</v>
      </c>
      <c r="O1" s="15"/>
      <c r="P1" s="12"/>
      <c r="Q1" s="12" t="s">
        <v>14</v>
      </c>
      <c r="R1" s="12" t="s">
        <v>16</v>
      </c>
      <c r="S1" s="12" t="s">
        <v>12</v>
      </c>
      <c r="T1" s="12" t="s">
        <v>13</v>
      </c>
      <c r="U1" s="12" t="s">
        <v>6</v>
      </c>
      <c r="V1" s="15"/>
      <c r="W1" s="2"/>
    </row>
    <row r="2" spans="1:23" ht="14" x14ac:dyDescent="0.3">
      <c r="A2" s="30">
        <v>0</v>
      </c>
      <c r="B2" s="32" t="s">
        <v>21</v>
      </c>
      <c r="C2" s="14">
        <v>971</v>
      </c>
      <c r="D2" s="14">
        <v>4024</v>
      </c>
      <c r="E2" s="21">
        <f>(D2-C2)/D2</f>
        <v>0.75869781312127238</v>
      </c>
      <c r="F2" s="31">
        <f>AVERAGE(E2:E4)</f>
        <v>0.77261431411530823</v>
      </c>
      <c r="G2" s="31">
        <f>STDEV(E2:E4)</f>
        <v>6.6459767403857964E-2</v>
      </c>
      <c r="H2" s="15"/>
      <c r="I2" s="32" t="s">
        <v>17</v>
      </c>
      <c r="J2" s="15">
        <v>4468.96</v>
      </c>
      <c r="K2" s="15">
        <v>7323.3200000000006</v>
      </c>
      <c r="L2" s="15">
        <f>1-J2*25/50/K2</f>
        <v>0.69488155645253791</v>
      </c>
      <c r="M2" s="31">
        <f>AVERAGE(L2:L4)</f>
        <v>0.67722831516434157</v>
      </c>
      <c r="N2" s="31">
        <f>STDEV(L2:L4)</f>
        <v>1.5355275288641199E-2</v>
      </c>
      <c r="O2" s="15"/>
      <c r="P2" s="32" t="s">
        <v>18</v>
      </c>
      <c r="Q2" s="15">
        <v>10519.029999999999</v>
      </c>
      <c r="R2" s="15">
        <v>27162.87</v>
      </c>
      <c r="S2" s="15">
        <f t="shared" ref="S2:S13" si="0">1-Q2*25/50/R2</f>
        <v>0.80637116033762268</v>
      </c>
      <c r="T2" s="31">
        <f>AVERAGE(S2:S4)</f>
        <v>0.75193500425026938</v>
      </c>
      <c r="U2" s="31">
        <f>STDEV(S2:S4)</f>
        <v>5.5525555075075166E-2</v>
      </c>
      <c r="V2" s="15"/>
    </row>
    <row r="3" spans="1:23" ht="14" x14ac:dyDescent="0.3">
      <c r="A3" s="30"/>
      <c r="B3" s="32"/>
      <c r="C3" s="14">
        <v>1150</v>
      </c>
      <c r="D3" s="14">
        <v>4024</v>
      </c>
      <c r="E3" s="21">
        <f t="shared" ref="E3:E13" si="1">(D3-C3)/D3</f>
        <v>0.71421471172962225</v>
      </c>
      <c r="F3" s="31"/>
      <c r="G3" s="31"/>
      <c r="H3" s="15"/>
      <c r="I3" s="32"/>
      <c r="J3" s="15">
        <v>7072.87</v>
      </c>
      <c r="K3" s="15">
        <v>10618.89</v>
      </c>
      <c r="L3" s="15">
        <f t="shared" ref="L3:L13" si="2">1-J3*25/50/K3</f>
        <v>0.66696754557208893</v>
      </c>
      <c r="M3" s="31"/>
      <c r="N3" s="31"/>
      <c r="O3" s="15"/>
      <c r="P3" s="32"/>
      <c r="Q3" s="15">
        <v>16685.14</v>
      </c>
      <c r="R3" s="15">
        <v>27386.87</v>
      </c>
      <c r="S3" s="15">
        <f t="shared" si="0"/>
        <v>0.69538066964205836</v>
      </c>
      <c r="T3" s="31"/>
      <c r="U3" s="31"/>
      <c r="V3" s="15"/>
    </row>
    <row r="4" spans="1:23" ht="14" x14ac:dyDescent="0.3">
      <c r="A4" s="30"/>
      <c r="B4" s="32"/>
      <c r="C4" s="14">
        <v>624</v>
      </c>
      <c r="D4" s="14">
        <v>4024</v>
      </c>
      <c r="E4" s="14">
        <f t="shared" si="1"/>
        <v>0.84493041749502984</v>
      </c>
      <c r="F4" s="31"/>
      <c r="G4" s="31"/>
      <c r="H4" s="15"/>
      <c r="I4" s="32"/>
      <c r="J4" s="15">
        <v>5029.8</v>
      </c>
      <c r="K4" s="15">
        <v>7617.12</v>
      </c>
      <c r="L4" s="15">
        <f t="shared" si="2"/>
        <v>0.66983584346839753</v>
      </c>
      <c r="M4" s="31"/>
      <c r="N4" s="31"/>
      <c r="O4" s="15"/>
      <c r="P4" s="32"/>
      <c r="Q4" s="15">
        <v>14129.32</v>
      </c>
      <c r="R4" s="15">
        <v>28724.34</v>
      </c>
      <c r="S4" s="15">
        <f t="shared" si="0"/>
        <v>0.75405318277112721</v>
      </c>
      <c r="T4" s="31"/>
      <c r="U4" s="31"/>
      <c r="V4" s="15"/>
    </row>
    <row r="5" spans="1:23" ht="14" x14ac:dyDescent="0.3">
      <c r="A5" s="30">
        <v>25</v>
      </c>
      <c r="B5" s="32"/>
      <c r="C5" s="14">
        <v>197.3</v>
      </c>
      <c r="D5" s="14">
        <v>4031</v>
      </c>
      <c r="E5" s="21">
        <f t="shared" si="1"/>
        <v>0.95105432895063258</v>
      </c>
      <c r="F5" s="31">
        <f t="shared" ref="F5" si="3">AVERAGE(E5:E7)</f>
        <v>0.96340537117942826</v>
      </c>
      <c r="G5" s="31">
        <f t="shared" ref="G5" si="4">STDEV(E5:E7)</f>
        <v>1.0886860237479302E-2</v>
      </c>
      <c r="H5" s="15"/>
      <c r="I5" s="32"/>
      <c r="J5" s="15">
        <v>4278.6900000000005</v>
      </c>
      <c r="K5" s="15">
        <v>7924.24</v>
      </c>
      <c r="L5" s="15">
        <f t="shared" si="2"/>
        <v>0.73002521377444396</v>
      </c>
      <c r="M5" s="31">
        <f t="shared" ref="M5" si="5">AVERAGE(L5:L7)</f>
        <v>0.7428207582063342</v>
      </c>
      <c r="N5" s="31">
        <f t="shared" ref="N5" si="6">STDEV(L5:L7)</f>
        <v>1.1653628552486929E-2</v>
      </c>
      <c r="O5" s="15"/>
      <c r="P5" s="32"/>
      <c r="Q5" s="15">
        <v>4689.3599999999997</v>
      </c>
      <c r="R5" s="15">
        <v>28089.14</v>
      </c>
      <c r="S5" s="15">
        <f t="shared" si="0"/>
        <v>0.91652717028716435</v>
      </c>
      <c r="T5" s="31">
        <f>AVERAGE(S5:S7)</f>
        <v>0.87204030844907943</v>
      </c>
      <c r="U5" s="31">
        <f>STDEV(S5:S7)</f>
        <v>3.907784793025635E-2</v>
      </c>
      <c r="V5" s="15"/>
    </row>
    <row r="6" spans="1:23" ht="14" x14ac:dyDescent="0.3">
      <c r="A6" s="30"/>
      <c r="B6" s="32"/>
      <c r="C6" s="14">
        <v>144</v>
      </c>
      <c r="D6" s="14">
        <v>4438</v>
      </c>
      <c r="E6" s="21">
        <f t="shared" si="1"/>
        <v>0.96755295178008116</v>
      </c>
      <c r="F6" s="31"/>
      <c r="G6" s="31"/>
      <c r="H6" s="15"/>
      <c r="I6" s="32"/>
      <c r="J6" s="15">
        <v>3934.86</v>
      </c>
      <c r="K6" s="15">
        <v>7733.95</v>
      </c>
      <c r="L6" s="15">
        <f t="shared" si="2"/>
        <v>0.7456112335869769</v>
      </c>
      <c r="M6" s="31"/>
      <c r="N6" s="31"/>
      <c r="O6" s="15"/>
      <c r="P6" s="32"/>
      <c r="Q6" s="15">
        <v>8548.7999999999993</v>
      </c>
      <c r="R6" s="15">
        <v>27270.149999999998</v>
      </c>
      <c r="S6" s="15">
        <f t="shared" si="0"/>
        <v>0.84325718780424752</v>
      </c>
      <c r="T6" s="31"/>
      <c r="U6" s="31"/>
      <c r="V6" s="15"/>
    </row>
    <row r="7" spans="1:23" ht="14" x14ac:dyDescent="0.3">
      <c r="A7" s="30"/>
      <c r="B7" s="32"/>
      <c r="C7" s="14">
        <v>126</v>
      </c>
      <c r="D7" s="14">
        <v>4438</v>
      </c>
      <c r="E7" s="14">
        <f t="shared" si="1"/>
        <v>0.97160883280757093</v>
      </c>
      <c r="F7" s="31"/>
      <c r="G7" s="31"/>
      <c r="H7" s="15"/>
      <c r="I7" s="32"/>
      <c r="J7" s="15">
        <v>3691.2200000000003</v>
      </c>
      <c r="K7" s="15">
        <v>7466.84</v>
      </c>
      <c r="L7" s="15">
        <f t="shared" si="2"/>
        <v>0.75282582725758151</v>
      </c>
      <c r="M7" s="31"/>
      <c r="N7" s="31"/>
      <c r="O7" s="15"/>
      <c r="P7" s="32"/>
      <c r="Q7" s="15">
        <v>7603.8899999999994</v>
      </c>
      <c r="R7" s="15">
        <v>26464.25</v>
      </c>
      <c r="S7" s="15">
        <f t="shared" si="0"/>
        <v>0.8563365672558263</v>
      </c>
      <c r="T7" s="31"/>
      <c r="U7" s="31"/>
      <c r="V7" s="15"/>
    </row>
    <row r="8" spans="1:23" ht="14" x14ac:dyDescent="0.3">
      <c r="A8" s="30">
        <v>50</v>
      </c>
      <c r="B8" s="32"/>
      <c r="C8" s="14">
        <v>130.69999999999999</v>
      </c>
      <c r="D8" s="14">
        <v>4267</v>
      </c>
      <c r="E8" s="21">
        <f t="shared" si="1"/>
        <v>0.96936958050152333</v>
      </c>
      <c r="F8" s="31">
        <f t="shared" ref="F8" si="7">AVERAGE(E8:E10)</f>
        <v>0.97811889696117493</v>
      </c>
      <c r="G8" s="31">
        <f t="shared" ref="G8" si="8">STDEV(E8:E10)</f>
        <v>9.2313434710391915E-3</v>
      </c>
      <c r="H8" s="15"/>
      <c r="I8" s="32"/>
      <c r="J8" s="15">
        <v>3874.82</v>
      </c>
      <c r="K8" s="15">
        <v>12522.68</v>
      </c>
      <c r="L8" s="15">
        <f t="shared" si="2"/>
        <v>0.84528790961679134</v>
      </c>
      <c r="M8" s="31">
        <f t="shared" ref="M8" si="9">AVERAGE(L8:L10)</f>
        <v>0.82831869071780428</v>
      </c>
      <c r="N8" s="31">
        <f t="shared" ref="N8" si="10">STDEV(L8:L10)</f>
        <v>1.6816523942581381E-2</v>
      </c>
      <c r="O8" s="15"/>
      <c r="P8" s="32"/>
      <c r="Q8" s="21">
        <v>183.54</v>
      </c>
      <c r="R8" s="21">
        <v>1261.46</v>
      </c>
      <c r="S8" s="15">
        <f t="shared" si="0"/>
        <v>0.9272509631696606</v>
      </c>
      <c r="T8" s="31">
        <f>AVERAGE(S8:S10)</f>
        <v>0.93748715939479965</v>
      </c>
      <c r="U8" s="31">
        <f>STDEV(S8:S10)</f>
        <v>1.0723701551655895E-2</v>
      </c>
      <c r="V8" s="15"/>
    </row>
    <row r="9" spans="1:23" ht="14" x14ac:dyDescent="0.3">
      <c r="A9" s="30"/>
      <c r="B9" s="32"/>
      <c r="C9" s="14">
        <v>52.2</v>
      </c>
      <c r="D9" s="14">
        <v>4267</v>
      </c>
      <c r="E9" s="21">
        <f t="shared" si="1"/>
        <v>0.98776658073588008</v>
      </c>
      <c r="F9" s="31"/>
      <c r="G9" s="31"/>
      <c r="H9" s="15"/>
      <c r="I9" s="32"/>
      <c r="J9" s="15">
        <v>4382.2199999999993</v>
      </c>
      <c r="K9" s="15">
        <v>12739.68</v>
      </c>
      <c r="L9" s="15">
        <f t="shared" si="2"/>
        <v>0.82800902377453756</v>
      </c>
      <c r="M9" s="31"/>
      <c r="N9" s="31"/>
      <c r="O9" s="15"/>
      <c r="P9" s="32"/>
      <c r="Q9" s="21">
        <v>213.57</v>
      </c>
      <c r="R9" s="21">
        <v>2079.13</v>
      </c>
      <c r="S9" s="15">
        <f t="shared" si="0"/>
        <v>0.94863957520693754</v>
      </c>
      <c r="T9" s="31"/>
      <c r="U9" s="31"/>
      <c r="V9" s="15"/>
    </row>
    <row r="10" spans="1:23" ht="14" x14ac:dyDescent="0.3">
      <c r="A10" s="30"/>
      <c r="B10" s="32"/>
      <c r="C10" s="14">
        <v>97.2</v>
      </c>
      <c r="D10" s="14">
        <v>4267</v>
      </c>
      <c r="E10" s="14">
        <f t="shared" si="1"/>
        <v>0.97722052964612149</v>
      </c>
      <c r="F10" s="31"/>
      <c r="G10" s="31"/>
      <c r="H10" s="15"/>
      <c r="I10" s="32"/>
      <c r="J10" s="15">
        <v>4842.8499999999995</v>
      </c>
      <c r="K10" s="15">
        <v>12856.609999999999</v>
      </c>
      <c r="L10" s="15">
        <f t="shared" si="2"/>
        <v>0.81165913876208429</v>
      </c>
      <c r="M10" s="31"/>
      <c r="N10" s="31"/>
      <c r="O10" s="15"/>
      <c r="P10" s="32"/>
      <c r="Q10" s="21">
        <v>226.92</v>
      </c>
      <c r="R10" s="21">
        <v>1788.77</v>
      </c>
      <c r="S10" s="15">
        <f t="shared" si="0"/>
        <v>0.93657093980780093</v>
      </c>
      <c r="T10" s="31"/>
      <c r="U10" s="31"/>
      <c r="V10" s="15"/>
    </row>
    <row r="11" spans="1:23" ht="14" x14ac:dyDescent="0.3">
      <c r="A11" s="30">
        <v>100</v>
      </c>
      <c r="B11" s="32"/>
      <c r="C11" s="16">
        <v>27.53</v>
      </c>
      <c r="D11" s="16">
        <v>3723</v>
      </c>
      <c r="E11" s="21">
        <f t="shared" si="1"/>
        <v>0.99260542573193655</v>
      </c>
      <c r="F11" s="31">
        <f>AVERAGE(E11:E13)</f>
        <v>0.99346808799042463</v>
      </c>
      <c r="G11" s="31">
        <f t="shared" ref="G11" si="11">STDEV(E11:E13)</f>
        <v>1.9549488033441969E-3</v>
      </c>
      <c r="H11" s="15"/>
      <c r="I11" s="32"/>
      <c r="J11" s="15">
        <v>2282.71</v>
      </c>
      <c r="K11" s="15">
        <v>6405.1900000000005</v>
      </c>
      <c r="L11" s="15">
        <f t="shared" si="2"/>
        <v>0.82180778400016241</v>
      </c>
      <c r="M11" s="31">
        <f t="shared" ref="M11" si="12">AVERAGE(L11:L13)</f>
        <v>0.85206666309367518</v>
      </c>
      <c r="N11" s="31">
        <f t="shared" ref="N11" si="13">STDEV(L11:L13)</f>
        <v>2.7349088822328026E-2</v>
      </c>
      <c r="O11" s="15"/>
      <c r="P11" s="32"/>
      <c r="Q11" s="15">
        <v>1334.89</v>
      </c>
      <c r="R11" s="15">
        <v>20407.59</v>
      </c>
      <c r="S11" s="15">
        <f t="shared" si="0"/>
        <v>0.96729427629622111</v>
      </c>
      <c r="T11" s="31">
        <f>AVERAGE(S11:S13)</f>
        <v>0.96263718795888209</v>
      </c>
      <c r="U11" s="31">
        <f>STDEV(S11:S13)</f>
        <v>2.049126194911324E-2</v>
      </c>
      <c r="V11" s="15"/>
    </row>
    <row r="12" spans="1:23" ht="14" x14ac:dyDescent="0.3">
      <c r="A12" s="30"/>
      <c r="B12" s="32"/>
      <c r="C12" s="16">
        <v>32.19</v>
      </c>
      <c r="D12" s="16">
        <v>4071</v>
      </c>
      <c r="E12" s="21">
        <f t="shared" si="1"/>
        <v>0.9920928518791452</v>
      </c>
      <c r="F12" s="31"/>
      <c r="G12" s="31"/>
      <c r="H12" s="15"/>
      <c r="I12" s="32"/>
      <c r="J12" s="15">
        <v>1785.42</v>
      </c>
      <c r="K12" s="15">
        <v>7143.04</v>
      </c>
      <c r="L12" s="15">
        <f t="shared" si="2"/>
        <v>0.8750237993907356</v>
      </c>
      <c r="M12" s="31"/>
      <c r="N12" s="31"/>
      <c r="O12" s="15"/>
      <c r="P12" s="32"/>
      <c r="Q12" s="15">
        <v>850.98</v>
      </c>
      <c r="R12" s="15">
        <v>21707.649999999998</v>
      </c>
      <c r="S12" s="15">
        <f t="shared" si="0"/>
        <v>0.98039907590181341</v>
      </c>
      <c r="T12" s="31"/>
      <c r="U12" s="31"/>
      <c r="V12" s="15"/>
    </row>
    <row r="13" spans="1:23" ht="14" x14ac:dyDescent="0.3">
      <c r="A13" s="30"/>
      <c r="B13" s="32"/>
      <c r="C13" s="14">
        <v>17</v>
      </c>
      <c r="D13" s="14">
        <v>3959</v>
      </c>
      <c r="E13" s="14">
        <f t="shared" si="1"/>
        <v>0.99570598636019192</v>
      </c>
      <c r="F13" s="31"/>
      <c r="G13" s="31"/>
      <c r="H13" s="15"/>
      <c r="I13" s="32"/>
      <c r="J13" s="15">
        <v>2225.9900000000002</v>
      </c>
      <c r="K13" s="15">
        <v>7914.26</v>
      </c>
      <c r="L13" s="15">
        <f t="shared" si="2"/>
        <v>0.85936840589012742</v>
      </c>
      <c r="M13" s="31"/>
      <c r="N13" s="31"/>
      <c r="O13" s="15"/>
      <c r="P13" s="32"/>
      <c r="Q13" s="15">
        <v>2970.3</v>
      </c>
      <c r="R13" s="15">
        <v>24842.85</v>
      </c>
      <c r="S13" s="15">
        <f t="shared" si="0"/>
        <v>0.94021821167861175</v>
      </c>
      <c r="T13" s="31"/>
      <c r="U13" s="31"/>
      <c r="V13" s="15"/>
    </row>
    <row r="14" spans="1:23" ht="14" x14ac:dyDescent="0.3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/>
    </row>
    <row r="15" spans="1:23" ht="14" x14ac:dyDescent="0.3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/>
    </row>
    <row r="16" spans="1:23" x14ac:dyDescent="0.35">
      <c r="A16" s="18" t="s">
        <v>19</v>
      </c>
      <c r="B16" s="15"/>
      <c r="C16" s="15"/>
      <c r="D16" s="15"/>
      <c r="E16" s="15"/>
      <c r="F16" s="16"/>
      <c r="G16" s="15"/>
      <c r="H16" s="15"/>
      <c r="I16" s="22"/>
      <c r="J16" s="12" t="s">
        <v>14</v>
      </c>
      <c r="K16" s="12" t="s">
        <v>15</v>
      </c>
      <c r="L16" s="13" t="s">
        <v>12</v>
      </c>
      <c r="M16" s="12" t="s">
        <v>13</v>
      </c>
      <c r="N16" s="12" t="s">
        <v>6</v>
      </c>
      <c r="P16" s="12"/>
      <c r="Q16" s="12" t="s">
        <v>14</v>
      </c>
      <c r="R16" s="12" t="s">
        <v>16</v>
      </c>
      <c r="S16" s="12" t="s">
        <v>12</v>
      </c>
      <c r="T16" s="12" t="s">
        <v>13</v>
      </c>
      <c r="U16" s="12" t="s">
        <v>6</v>
      </c>
      <c r="V16" s="15"/>
      <c r="W16" s="7"/>
    </row>
    <row r="17" spans="1:23" ht="14" x14ac:dyDescent="0.3">
      <c r="A17" s="30">
        <v>25</v>
      </c>
      <c r="B17" s="31" t="s">
        <v>20</v>
      </c>
      <c r="C17" s="16">
        <v>59.2</v>
      </c>
      <c r="D17" s="16">
        <v>4564</v>
      </c>
      <c r="E17" s="23">
        <f t="shared" ref="E17" si="14">(D17-C17)/D17</f>
        <v>0.98702892199824721</v>
      </c>
      <c r="F17" s="31">
        <f>AVERAGE(E17:E19)</f>
        <v>0.98468381090240842</v>
      </c>
      <c r="G17" s="31">
        <f>STDEV(E17:E19)</f>
        <v>3.3097658370125219E-3</v>
      </c>
      <c r="H17" s="15"/>
      <c r="I17" s="32" t="s">
        <v>17</v>
      </c>
      <c r="J17" s="15">
        <v>3524.41</v>
      </c>
      <c r="K17" s="15">
        <v>10265.119999999999</v>
      </c>
      <c r="L17" s="15">
        <f>1-J17*25/K17/50</f>
        <v>0.82833079398974396</v>
      </c>
      <c r="M17" s="31">
        <f>AVERAGE(L17:L19)</f>
        <v>0.83661725576973878</v>
      </c>
      <c r="N17" s="31">
        <f>STDEV(L17:L19)</f>
        <v>1.2638643455906578E-2</v>
      </c>
      <c r="P17" s="32" t="s">
        <v>18</v>
      </c>
      <c r="Q17" s="21">
        <v>2659.8799999999997</v>
      </c>
      <c r="R17" s="21">
        <v>22890.55</v>
      </c>
      <c r="S17" s="15">
        <f>1-Q17*25/R17/50</f>
        <v>0.9419000417202732</v>
      </c>
      <c r="T17" s="31">
        <f>AVERAGE(S17:S19)</f>
        <v>0.95247162806170671</v>
      </c>
      <c r="U17" s="31">
        <f>STDEV(S17:S19)</f>
        <v>9.1805366480385304E-3</v>
      </c>
      <c r="V17" s="15"/>
    </row>
    <row r="18" spans="1:23" ht="14" x14ac:dyDescent="0.3">
      <c r="A18" s="30"/>
      <c r="B18" s="31"/>
      <c r="C18" s="16">
        <v>71.06</v>
      </c>
      <c r="D18" s="16">
        <v>3720</v>
      </c>
      <c r="E18" s="23">
        <f>(D18-C18)/D18</f>
        <v>0.98089784946236558</v>
      </c>
      <c r="F18" s="31"/>
      <c r="G18" s="31"/>
      <c r="H18" s="15"/>
      <c r="I18" s="32"/>
      <c r="J18" s="15">
        <v>3691.31</v>
      </c>
      <c r="K18" s="15">
        <v>10879.63</v>
      </c>
      <c r="L18" s="15">
        <f t="shared" ref="L18:L22" si="15">1-J18*25/K18/50</f>
        <v>0.83035682279636347</v>
      </c>
      <c r="M18" s="31"/>
      <c r="N18" s="31"/>
      <c r="P18" s="32"/>
      <c r="Q18" s="21">
        <v>2246.02</v>
      </c>
      <c r="R18" s="21">
        <v>26163.16</v>
      </c>
      <c r="S18" s="15">
        <f t="shared" ref="S18:S22" si="16">1-Q18*25/R18/50</f>
        <v>0.95707666810889813</v>
      </c>
      <c r="T18" s="31"/>
      <c r="U18" s="31"/>
      <c r="V18" s="15"/>
    </row>
    <row r="19" spans="1:23" ht="14" x14ac:dyDescent="0.3">
      <c r="A19" s="30"/>
      <c r="B19" s="31"/>
      <c r="C19" s="16">
        <v>51.2</v>
      </c>
      <c r="D19" s="16">
        <v>3690</v>
      </c>
      <c r="E19" s="23">
        <f>(D19-C19)/D19</f>
        <v>0.98612466124661247</v>
      </c>
      <c r="F19" s="31"/>
      <c r="G19" s="31"/>
      <c r="H19" s="15"/>
      <c r="I19" s="32"/>
      <c r="J19" s="15">
        <v>3314.11</v>
      </c>
      <c r="K19" s="15">
        <v>11133.439999999999</v>
      </c>
      <c r="L19" s="15">
        <f t="shared" si="15"/>
        <v>0.85116415052310868</v>
      </c>
      <c r="M19" s="31"/>
      <c r="N19" s="31"/>
      <c r="P19" s="32"/>
      <c r="Q19" s="21">
        <v>1865.52</v>
      </c>
      <c r="R19" s="21">
        <v>22442.71</v>
      </c>
      <c r="S19" s="15">
        <f t="shared" si="16"/>
        <v>0.95843817435594902</v>
      </c>
      <c r="T19" s="31"/>
      <c r="U19" s="31"/>
      <c r="V19" s="15"/>
    </row>
    <row r="20" spans="1:23" ht="14" x14ac:dyDescent="0.3">
      <c r="A20" s="30">
        <v>100</v>
      </c>
      <c r="B20" s="31"/>
      <c r="C20" s="16">
        <v>14.5</v>
      </c>
      <c r="D20" s="16">
        <v>4251</v>
      </c>
      <c r="E20" s="23">
        <f t="shared" ref="E20:E22" si="17">(D20-C20)/D20</f>
        <v>0.99658903787344155</v>
      </c>
      <c r="F20" s="31">
        <f>AVERAGE(E20:E22)</f>
        <v>0.99492723096744251</v>
      </c>
      <c r="G20" s="31">
        <f>STDEV(E20:E22)</f>
        <v>1.4421811171532303E-3</v>
      </c>
      <c r="H20" s="15"/>
      <c r="I20" s="32"/>
      <c r="J20" s="15">
        <v>2069.16</v>
      </c>
      <c r="K20" s="15">
        <v>11093.33</v>
      </c>
      <c r="L20" s="15">
        <f t="shared" si="15"/>
        <v>0.90673855370749812</v>
      </c>
      <c r="M20" s="31">
        <f>AVERAGE(L20:L22)</f>
        <v>0.90830061942470286</v>
      </c>
      <c r="N20" s="31">
        <f>STDEV(L20:L22)</f>
        <v>2.0711057021296627E-3</v>
      </c>
      <c r="P20" s="32"/>
      <c r="Q20" s="21">
        <v>1391.6100000000001</v>
      </c>
      <c r="R20" s="21">
        <v>29132.22</v>
      </c>
      <c r="S20" s="15">
        <f t="shared" si="16"/>
        <v>0.97611562043675348</v>
      </c>
      <c r="T20" s="31">
        <f>AVERAGE(S20:S22)</f>
        <v>0.9798552488289386</v>
      </c>
      <c r="U20" s="31">
        <f>STDEV(S20:S22)</f>
        <v>3.7091679291529965E-3</v>
      </c>
      <c r="V20" s="15"/>
    </row>
    <row r="21" spans="1:23" ht="14" x14ac:dyDescent="0.3">
      <c r="A21" s="30"/>
      <c r="B21" s="31"/>
      <c r="C21" s="16">
        <v>22.95</v>
      </c>
      <c r="D21" s="16">
        <v>3827</v>
      </c>
      <c r="E21" s="23">
        <f t="shared" si="17"/>
        <v>0.99400313561536457</v>
      </c>
      <c r="F21" s="31"/>
      <c r="G21" s="31"/>
      <c r="H21" s="15"/>
      <c r="I21" s="32"/>
      <c r="J21" s="15">
        <v>1982.38</v>
      </c>
      <c r="K21" s="15">
        <v>11093.33</v>
      </c>
      <c r="L21" s="15">
        <f t="shared" si="15"/>
        <v>0.91064991305586329</v>
      </c>
      <c r="M21" s="31"/>
      <c r="N21" s="31"/>
      <c r="P21" s="32"/>
      <c r="Q21" s="15">
        <v>1037.8500000000001</v>
      </c>
      <c r="R21" s="15">
        <v>25838.94</v>
      </c>
      <c r="S21" s="15">
        <f t="shared" si="16"/>
        <v>0.97991693931717017</v>
      </c>
      <c r="T21" s="31"/>
      <c r="U21" s="31"/>
      <c r="V21" s="15"/>
    </row>
    <row r="22" spans="1:23" ht="14" x14ac:dyDescent="0.3">
      <c r="A22" s="30"/>
      <c r="B22" s="31"/>
      <c r="C22" s="16">
        <v>21.4</v>
      </c>
      <c r="D22" s="16">
        <v>3683</v>
      </c>
      <c r="E22" s="23">
        <f t="shared" si="17"/>
        <v>0.99418951941352152</v>
      </c>
      <c r="F22" s="31"/>
      <c r="G22" s="31"/>
      <c r="H22" s="15"/>
      <c r="I22" s="32"/>
      <c r="J22" s="15">
        <v>2079.16</v>
      </c>
      <c r="K22" s="15">
        <v>11240.33</v>
      </c>
      <c r="L22" s="15">
        <f t="shared" si="15"/>
        <v>0.90751339151074739</v>
      </c>
      <c r="M22" s="31"/>
      <c r="N22" s="31"/>
      <c r="P22" s="32"/>
      <c r="Q22" s="15">
        <v>850.96999999999991</v>
      </c>
      <c r="R22" s="15">
        <v>25838.94</v>
      </c>
      <c r="S22" s="15">
        <f t="shared" si="16"/>
        <v>0.98353318673289225</v>
      </c>
      <c r="T22" s="31"/>
      <c r="U22" s="31"/>
      <c r="V22" s="15"/>
    </row>
    <row r="23" spans="1:23" ht="14" x14ac:dyDescent="0.3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W23"/>
    </row>
  </sheetData>
  <mergeCells count="48">
    <mergeCell ref="F2:F4"/>
    <mergeCell ref="G2:G4"/>
    <mergeCell ref="T2:T4"/>
    <mergeCell ref="U2:U4"/>
    <mergeCell ref="A5:A7"/>
    <mergeCell ref="F5:F7"/>
    <mergeCell ref="A2:A4"/>
    <mergeCell ref="B2:B13"/>
    <mergeCell ref="I2:I13"/>
    <mergeCell ref="G5:G7"/>
    <mergeCell ref="T5:T7"/>
    <mergeCell ref="U5:U7"/>
    <mergeCell ref="A8:A10"/>
    <mergeCell ref="F8:F10"/>
    <mergeCell ref="G8:G10"/>
    <mergeCell ref="U8:U10"/>
    <mergeCell ref="A11:A13"/>
    <mergeCell ref="F11:F13"/>
    <mergeCell ref="G11:G13"/>
    <mergeCell ref="T11:T13"/>
    <mergeCell ref="A20:A22"/>
    <mergeCell ref="M20:M22"/>
    <mergeCell ref="N20:N22"/>
    <mergeCell ref="B17:B22"/>
    <mergeCell ref="F17:F19"/>
    <mergeCell ref="G17:G19"/>
    <mergeCell ref="A17:A19"/>
    <mergeCell ref="I17:I22"/>
    <mergeCell ref="M17:M19"/>
    <mergeCell ref="N17:N19"/>
    <mergeCell ref="F20:F22"/>
    <mergeCell ref="G20:G22"/>
    <mergeCell ref="T17:T19"/>
    <mergeCell ref="U17:U19"/>
    <mergeCell ref="T20:T22"/>
    <mergeCell ref="U20:U22"/>
    <mergeCell ref="M11:M13"/>
    <mergeCell ref="N11:N13"/>
    <mergeCell ref="P2:P13"/>
    <mergeCell ref="M2:M4"/>
    <mergeCell ref="N2:N4"/>
    <mergeCell ref="M5:M7"/>
    <mergeCell ref="N5:N7"/>
    <mergeCell ref="M8:M10"/>
    <mergeCell ref="N8:N10"/>
    <mergeCell ref="P17:P22"/>
    <mergeCell ref="U11:U13"/>
    <mergeCell ref="T8:T10"/>
  </mergeCells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C20B6-8BC8-41E4-A47B-72BA69C0E6F7}">
  <dimension ref="A1:AE28"/>
  <sheetViews>
    <sheetView topLeftCell="D1" workbookViewId="0">
      <selection activeCell="E30" sqref="E30"/>
    </sheetView>
  </sheetViews>
  <sheetFormatPr defaultRowHeight="14" x14ac:dyDescent="0.3"/>
  <cols>
    <col min="1" max="1" width="17.58203125" customWidth="1"/>
  </cols>
  <sheetData>
    <row r="1" spans="1:25" x14ac:dyDescent="0.3">
      <c r="A1" t="s">
        <v>40</v>
      </c>
    </row>
    <row r="2" spans="1:25" x14ac:dyDescent="0.3">
      <c r="A2" t="s">
        <v>22</v>
      </c>
      <c r="B2" t="s">
        <v>23</v>
      </c>
      <c r="C2" t="s">
        <v>24</v>
      </c>
      <c r="D2" t="s">
        <v>25</v>
      </c>
      <c r="E2" t="s">
        <v>26</v>
      </c>
    </row>
    <row r="3" spans="1:25" x14ac:dyDescent="0.3">
      <c r="A3" s="33" t="s">
        <v>27</v>
      </c>
      <c r="B3" s="33" t="s">
        <v>28</v>
      </c>
      <c r="C3" s="27">
        <v>25900</v>
      </c>
      <c r="D3" s="27">
        <v>15700</v>
      </c>
      <c r="E3" s="28">
        <f>1-D3/C3/10</f>
        <v>0.93938223938223941</v>
      </c>
      <c r="F3" s="34">
        <f>AVERAGE(E3:E5)</f>
        <v>0.93803917859099872</v>
      </c>
      <c r="G3" s="33">
        <f>STDEV(E3:E5)</f>
        <v>2.5594794378362962E-3</v>
      </c>
      <c r="H3" s="33" t="s">
        <v>29</v>
      </c>
      <c r="I3" s="27">
        <v>10700</v>
      </c>
      <c r="J3" s="27">
        <v>5190</v>
      </c>
      <c r="K3" s="28">
        <f>1-J3/I3/10</f>
        <v>0.95149532710280371</v>
      </c>
      <c r="L3" s="34">
        <f>AVERAGE(K3:K5)</f>
        <v>0.95406472934750941</v>
      </c>
      <c r="M3" s="33">
        <f>STDEV(K3:K5)</f>
        <v>5.4191782133592098E-3</v>
      </c>
      <c r="N3" s="33" t="s">
        <v>30</v>
      </c>
      <c r="O3" s="27">
        <v>60000</v>
      </c>
      <c r="P3" s="27">
        <v>18400</v>
      </c>
      <c r="Q3" s="28">
        <f>1-P3/O3/10</f>
        <v>0.96933333333333338</v>
      </c>
      <c r="R3" s="34">
        <f>AVERAGE(Q3:Q5)</f>
        <v>0.96474474110032371</v>
      </c>
      <c r="S3" s="33">
        <f>STDEV(Q3:Q5)</f>
        <v>4.1209402776241901E-3</v>
      </c>
      <c r="T3" s="33" t="s">
        <v>31</v>
      </c>
      <c r="U3" s="27">
        <v>62300</v>
      </c>
      <c r="V3" s="27">
        <v>21500</v>
      </c>
      <c r="W3" s="28">
        <f>1-V3/U3/10</f>
        <v>0.9654895666131621</v>
      </c>
      <c r="X3" s="34">
        <f>AVERAGE(W3:W5)</f>
        <v>0.96628737671377207</v>
      </c>
      <c r="Y3" s="33">
        <f>STDEV(W3:W5)</f>
        <v>1.6806103552882928E-3</v>
      </c>
    </row>
    <row r="4" spans="1:25" x14ac:dyDescent="0.3">
      <c r="A4" s="33"/>
      <c r="B4" s="33"/>
      <c r="C4" s="27">
        <v>22700</v>
      </c>
      <c r="D4" s="27">
        <v>13700</v>
      </c>
      <c r="E4" s="28">
        <f t="shared" ref="E4:E14" si="0">1-D4/C4/10</f>
        <v>0.93964757709251101</v>
      </c>
      <c r="F4" s="34"/>
      <c r="G4" s="33"/>
      <c r="H4" s="33"/>
      <c r="I4" s="27">
        <v>9800</v>
      </c>
      <c r="J4" s="27">
        <v>4860</v>
      </c>
      <c r="K4" s="28">
        <f t="shared" ref="K4:K14" si="1">1-J4/I4/10</f>
        <v>0.95040816326530608</v>
      </c>
      <c r="L4" s="34"/>
      <c r="M4" s="33"/>
      <c r="N4" s="33"/>
      <c r="O4" s="27">
        <v>51500</v>
      </c>
      <c r="P4" s="27">
        <v>19900</v>
      </c>
      <c r="Q4" s="28">
        <f t="shared" ref="Q4:Q5" si="2">1-P4/O4/10</f>
        <v>0.9613592233009709</v>
      </c>
      <c r="R4" s="34"/>
      <c r="S4" s="33"/>
      <c r="T4" s="33"/>
      <c r="U4" s="27">
        <v>62300</v>
      </c>
      <c r="V4" s="27">
        <v>19800</v>
      </c>
      <c r="W4" s="28">
        <f t="shared" ref="W4:W5" si="3">1-V4/U4/10</f>
        <v>0.96821829855537722</v>
      </c>
      <c r="X4" s="34"/>
      <c r="Y4" s="33"/>
    </row>
    <row r="5" spans="1:25" x14ac:dyDescent="0.3">
      <c r="A5" s="33"/>
      <c r="B5" s="33"/>
      <c r="C5" s="27">
        <v>22800</v>
      </c>
      <c r="D5" s="27">
        <v>14800</v>
      </c>
      <c r="E5" s="28">
        <f t="shared" si="0"/>
        <v>0.93508771929824563</v>
      </c>
      <c r="F5" s="34"/>
      <c r="G5" s="33"/>
      <c r="H5" s="33"/>
      <c r="I5" s="27">
        <v>17200</v>
      </c>
      <c r="J5" s="27">
        <v>6830</v>
      </c>
      <c r="K5" s="28">
        <f t="shared" si="1"/>
        <v>0.96029069767441855</v>
      </c>
      <c r="L5" s="34"/>
      <c r="M5" s="33"/>
      <c r="N5" s="33"/>
      <c r="O5" s="27">
        <v>48000</v>
      </c>
      <c r="P5" s="27">
        <v>17500</v>
      </c>
      <c r="Q5" s="28">
        <f t="shared" si="2"/>
        <v>0.96354166666666663</v>
      </c>
      <c r="R5" s="34"/>
      <c r="S5" s="33"/>
      <c r="T5" s="33"/>
      <c r="U5" s="27">
        <v>55100</v>
      </c>
      <c r="V5" s="27">
        <v>19200</v>
      </c>
      <c r="W5" s="28">
        <f t="shared" si="3"/>
        <v>0.96515426497277679</v>
      </c>
      <c r="X5" s="34"/>
      <c r="Y5" s="33"/>
    </row>
    <row r="6" spans="1:25" x14ac:dyDescent="0.3">
      <c r="A6" s="33" t="s">
        <v>32</v>
      </c>
      <c r="B6" s="33"/>
      <c r="C6" s="27">
        <v>143000</v>
      </c>
      <c r="D6" s="27">
        <v>36300</v>
      </c>
      <c r="E6" s="28">
        <f t="shared" si="0"/>
        <v>0.97461538461538466</v>
      </c>
      <c r="F6" s="34">
        <f>AVERAGE(E6:E8)</f>
        <v>0.97173320285223885</v>
      </c>
      <c r="G6" s="33">
        <f t="shared" ref="G6" si="4">STDEV(E6:E8)</f>
        <v>2.5957910528987107E-3</v>
      </c>
      <c r="H6" s="33"/>
      <c r="I6" s="27">
        <v>14000</v>
      </c>
      <c r="J6" s="27">
        <v>3290</v>
      </c>
      <c r="K6" s="28">
        <f t="shared" si="1"/>
        <v>0.97650000000000003</v>
      </c>
      <c r="L6" s="34">
        <f>AVERAGE(K6:K8)</f>
        <v>0.97419824016563139</v>
      </c>
      <c r="M6" s="33">
        <f t="shared" ref="M6" si="5">STDEV(K6:K8)</f>
        <v>3.3295743258969614E-3</v>
      </c>
      <c r="N6" s="33"/>
      <c r="O6" s="27">
        <v>81200</v>
      </c>
      <c r="P6" s="27">
        <v>18700</v>
      </c>
      <c r="Q6" s="28">
        <f>1-P6/O6/10</f>
        <v>0.97697044334975369</v>
      </c>
      <c r="R6" s="34">
        <f>AVERAGE(Q6:Q8)</f>
        <v>0.97601855687416028</v>
      </c>
      <c r="S6" s="33">
        <f>STDEV(Q6:Q8)</f>
        <v>1.9164704776084274E-3</v>
      </c>
      <c r="T6" s="33"/>
      <c r="U6" s="27">
        <v>73200</v>
      </c>
      <c r="V6" s="27">
        <v>19500</v>
      </c>
      <c r="W6" s="28">
        <f>1-V6/U6/10</f>
        <v>0.97336065573770492</v>
      </c>
      <c r="X6" s="34">
        <f>AVERAGE(W6:W8)</f>
        <v>0.98349513392530019</v>
      </c>
      <c r="Y6" s="33">
        <f>STDEV(W6:W8)</f>
        <v>9.4885667808356101E-3</v>
      </c>
    </row>
    <row r="7" spans="1:25" x14ac:dyDescent="0.3">
      <c r="A7" s="33"/>
      <c r="B7" s="33"/>
      <c r="C7" s="27">
        <v>20900</v>
      </c>
      <c r="D7" s="27">
        <v>6060</v>
      </c>
      <c r="E7" s="28">
        <f t="shared" si="0"/>
        <v>0.9710047846889952</v>
      </c>
      <c r="F7" s="34"/>
      <c r="G7" s="33"/>
      <c r="H7" s="33"/>
      <c r="I7" s="27">
        <v>7360</v>
      </c>
      <c r="J7" s="27">
        <v>2180</v>
      </c>
      <c r="K7" s="28">
        <f t="shared" si="1"/>
        <v>0.97038043478260871</v>
      </c>
      <c r="L7" s="34"/>
      <c r="M7" s="33"/>
      <c r="N7" s="33"/>
      <c r="O7" s="27">
        <v>48400</v>
      </c>
      <c r="P7" s="27">
        <v>11000</v>
      </c>
      <c r="Q7" s="28">
        <f t="shared" ref="Q7:Q8" si="6">1-P7/O7/10</f>
        <v>0.97727272727272729</v>
      </c>
      <c r="R7" s="34"/>
      <c r="S7" s="33"/>
      <c r="T7" s="33"/>
      <c r="U7" s="27">
        <v>53500</v>
      </c>
      <c r="V7" s="27">
        <v>4190</v>
      </c>
      <c r="W7" s="28">
        <f t="shared" ref="W7:W8" si="7">1-V7/U7/10</f>
        <v>0.99216822429906537</v>
      </c>
      <c r="X7" s="34"/>
      <c r="Y7" s="33"/>
    </row>
    <row r="8" spans="1:25" x14ac:dyDescent="0.3">
      <c r="A8" s="33"/>
      <c r="B8" s="33"/>
      <c r="C8" s="27">
        <v>21400</v>
      </c>
      <c r="D8" s="27">
        <v>6510</v>
      </c>
      <c r="E8" s="28">
        <f t="shared" si="0"/>
        <v>0.96957943925233647</v>
      </c>
      <c r="F8" s="34"/>
      <c r="G8" s="33"/>
      <c r="H8" s="33"/>
      <c r="I8" s="27">
        <v>15400</v>
      </c>
      <c r="J8" s="27">
        <v>3740</v>
      </c>
      <c r="K8" s="28">
        <f t="shared" si="1"/>
        <v>0.97571428571428576</v>
      </c>
      <c r="L8" s="34"/>
      <c r="M8" s="33"/>
      <c r="N8" s="33"/>
      <c r="O8" s="27">
        <v>160000</v>
      </c>
      <c r="P8" s="27">
        <v>41900</v>
      </c>
      <c r="Q8" s="28">
        <f t="shared" si="6"/>
        <v>0.97381249999999997</v>
      </c>
      <c r="R8" s="34"/>
      <c r="S8" s="33"/>
      <c r="T8" s="33"/>
      <c r="U8" s="27">
        <v>115000</v>
      </c>
      <c r="V8" s="27">
        <v>17300</v>
      </c>
      <c r="W8" s="28">
        <f t="shared" si="7"/>
        <v>0.9849565217391304</v>
      </c>
      <c r="X8" s="34"/>
      <c r="Y8" s="33"/>
    </row>
    <row r="9" spans="1:25" x14ac:dyDescent="0.3">
      <c r="A9" s="33" t="s">
        <v>33</v>
      </c>
      <c r="B9" s="33"/>
      <c r="C9" s="27">
        <v>24400</v>
      </c>
      <c r="D9" s="27">
        <v>1510</v>
      </c>
      <c r="E9" s="28">
        <f t="shared" si="0"/>
        <v>0.99381147540983605</v>
      </c>
      <c r="F9" s="34">
        <f>AVERAGE(E9:E11)</f>
        <v>0.98866322964336062</v>
      </c>
      <c r="G9" s="33">
        <f t="shared" ref="G9" si="8">STDEV(E9:E11)</f>
        <v>5.4020620760671708E-3</v>
      </c>
      <c r="H9" s="33"/>
      <c r="I9" s="27">
        <v>10300</v>
      </c>
      <c r="J9" s="27">
        <v>1190</v>
      </c>
      <c r="K9" s="28">
        <f t="shared" si="1"/>
        <v>0.9884466019417476</v>
      </c>
      <c r="L9" s="34">
        <f>AVERAGE(K9:K11)</f>
        <v>0.98771246225886344</v>
      </c>
      <c r="M9" s="33">
        <f t="shared" ref="M9" si="9">STDEV(K9:K11)</f>
        <v>5.3719750215240761E-3</v>
      </c>
      <c r="N9" s="33"/>
      <c r="O9" s="27">
        <v>46900</v>
      </c>
      <c r="P9" s="27">
        <v>4680</v>
      </c>
      <c r="Q9" s="28">
        <f>1-P9/O9/10</f>
        <v>0.99002132196162052</v>
      </c>
      <c r="R9" s="34">
        <f>AVERAGE(Q9:Q11)</f>
        <v>0.99060542599968116</v>
      </c>
      <c r="S9" s="33">
        <f>STDEV(Q9:Q11)</f>
        <v>9.0317369850247142E-4</v>
      </c>
      <c r="T9" s="33"/>
      <c r="U9" s="27">
        <v>49400</v>
      </c>
      <c r="V9" s="27">
        <v>2840</v>
      </c>
      <c r="W9" s="28">
        <f>1-V9/U9/10</f>
        <v>0.99425101214574896</v>
      </c>
      <c r="X9" s="34">
        <f>AVERAGE(W9:W11)</f>
        <v>0.99509189662071318</v>
      </c>
      <c r="Y9" s="33">
        <f>STDEV(W9:W11)</f>
        <v>1.0186960656013684E-3</v>
      </c>
    </row>
    <row r="10" spans="1:25" x14ac:dyDescent="0.3">
      <c r="A10" s="33"/>
      <c r="B10" s="33"/>
      <c r="C10" s="27">
        <v>24400</v>
      </c>
      <c r="D10" s="27">
        <v>2650</v>
      </c>
      <c r="E10" s="28">
        <f t="shared" si="0"/>
        <v>0.98913934426229511</v>
      </c>
      <c r="F10" s="34"/>
      <c r="G10" s="33"/>
      <c r="H10" s="33"/>
      <c r="I10" s="27">
        <v>10300</v>
      </c>
      <c r="J10" s="27">
        <v>754</v>
      </c>
      <c r="K10" s="28">
        <f t="shared" si="1"/>
        <v>0.99267961165048546</v>
      </c>
      <c r="L10" s="34"/>
      <c r="M10" s="33"/>
      <c r="N10" s="33"/>
      <c r="O10" s="27">
        <v>46900</v>
      </c>
      <c r="P10" s="27">
        <v>4620</v>
      </c>
      <c r="Q10" s="28">
        <f t="shared" ref="Q10:Q11" si="10">1-P10/O10/10</f>
        <v>0.99014925373134333</v>
      </c>
      <c r="R10" s="34"/>
      <c r="S10" s="33"/>
      <c r="T10" s="33"/>
      <c r="U10" s="27">
        <v>54300</v>
      </c>
      <c r="V10" s="27">
        <v>2050</v>
      </c>
      <c r="W10" s="28">
        <f t="shared" ref="W10:W11" si="11">1-V10/U10/10</f>
        <v>0.99622467771639045</v>
      </c>
      <c r="X10" s="34"/>
      <c r="Y10" s="33"/>
    </row>
    <row r="11" spans="1:25" x14ac:dyDescent="0.3">
      <c r="A11" s="33"/>
      <c r="B11" s="33"/>
      <c r="C11" s="27">
        <v>28300</v>
      </c>
      <c r="D11" s="27">
        <v>4800</v>
      </c>
      <c r="E11" s="28">
        <f t="shared" si="0"/>
        <v>0.98303886925795048</v>
      </c>
      <c r="F11" s="34"/>
      <c r="G11" s="33"/>
      <c r="H11" s="33"/>
      <c r="I11" s="27">
        <v>17900</v>
      </c>
      <c r="J11" s="27">
        <v>3220</v>
      </c>
      <c r="K11" s="28">
        <f t="shared" si="1"/>
        <v>0.98201117318435749</v>
      </c>
      <c r="L11" s="34"/>
      <c r="M11" s="33"/>
      <c r="N11" s="33"/>
      <c r="O11" s="27">
        <v>95400</v>
      </c>
      <c r="P11" s="27">
        <v>7970</v>
      </c>
      <c r="Q11" s="28">
        <f t="shared" si="10"/>
        <v>0.99164570230607962</v>
      </c>
      <c r="R11" s="34"/>
      <c r="S11" s="33"/>
      <c r="T11" s="33"/>
      <c r="U11" s="27">
        <v>105000</v>
      </c>
      <c r="V11" s="27">
        <v>5460</v>
      </c>
      <c r="W11" s="28">
        <f t="shared" si="11"/>
        <v>0.99480000000000002</v>
      </c>
      <c r="X11" s="34"/>
      <c r="Y11" s="33"/>
    </row>
    <row r="12" spans="1:25" x14ac:dyDescent="0.3">
      <c r="A12" s="33" t="s">
        <v>34</v>
      </c>
      <c r="B12" s="33"/>
      <c r="C12" s="27">
        <v>109000</v>
      </c>
      <c r="D12" s="27">
        <v>9440</v>
      </c>
      <c r="E12" s="28">
        <f t="shared" si="0"/>
        <v>0.99133944954128439</v>
      </c>
      <c r="F12" s="34">
        <f>AVERAGE(E12:E14)</f>
        <v>0.99134292989392592</v>
      </c>
      <c r="G12" s="33">
        <f t="shared" ref="G12" si="12">STDEV(E12:E14)</f>
        <v>2.1498408695013398E-4</v>
      </c>
      <c r="H12" s="33"/>
      <c r="I12" s="27">
        <v>11800</v>
      </c>
      <c r="J12" s="27">
        <v>479</v>
      </c>
      <c r="K12" s="28">
        <f t="shared" si="1"/>
        <v>0.99594067796610175</v>
      </c>
      <c r="L12" s="34">
        <f>AVERAGE(K12:K14)</f>
        <v>0.99577180587241143</v>
      </c>
      <c r="M12" s="33">
        <f t="shared" ref="M12" si="13">STDEV(K12:K14)</f>
        <v>2.51796786168522E-3</v>
      </c>
      <c r="N12" s="33"/>
      <c r="O12" s="27">
        <v>136000</v>
      </c>
      <c r="P12" s="27">
        <v>14600</v>
      </c>
      <c r="Q12" s="28">
        <f>1-P12/O12/10</f>
        <v>0.98926470588235293</v>
      </c>
      <c r="R12" s="34">
        <f>AVERAGE(Q12:Q14)</f>
        <v>0.99241868765049868</v>
      </c>
      <c r="S12" s="33">
        <f>STDEV(Q12:Q14)</f>
        <v>2.8256550092954119E-3</v>
      </c>
      <c r="T12" s="33"/>
      <c r="U12" s="27">
        <v>109000</v>
      </c>
      <c r="V12" s="27">
        <v>7250</v>
      </c>
      <c r="W12" s="28">
        <f>1-V12/U12/10</f>
        <v>0.99334862385321099</v>
      </c>
      <c r="X12" s="34">
        <f>AVERAGE(W12:W14)</f>
        <v>0.99649913126735912</v>
      </c>
      <c r="Y12" s="33">
        <f>STDEV(W12:W14)</f>
        <v>2.825153975898091E-3</v>
      </c>
    </row>
    <row r="13" spans="1:25" x14ac:dyDescent="0.3">
      <c r="A13" s="33"/>
      <c r="B13" s="33"/>
      <c r="C13" s="27">
        <v>23900</v>
      </c>
      <c r="D13" s="27">
        <v>2120</v>
      </c>
      <c r="E13" s="28">
        <f t="shared" si="0"/>
        <v>0.99112970711297066</v>
      </c>
      <c r="F13" s="34"/>
      <c r="G13" s="33"/>
      <c r="H13" s="33"/>
      <c r="I13" s="27">
        <v>16700</v>
      </c>
      <c r="J13" s="27">
        <v>1140</v>
      </c>
      <c r="K13" s="28">
        <f t="shared" si="1"/>
        <v>0.99317365269461078</v>
      </c>
      <c r="L13" s="34"/>
      <c r="M13" s="33"/>
      <c r="N13" s="33"/>
      <c r="O13" s="27">
        <v>136000</v>
      </c>
      <c r="P13" s="27">
        <v>9150</v>
      </c>
      <c r="Q13" s="28">
        <f t="shared" ref="Q13:Q14" si="14">1-P13/O13/10</f>
        <v>0.99327205882352942</v>
      </c>
      <c r="R13" s="34"/>
      <c r="S13" s="33"/>
      <c r="T13" s="33"/>
      <c r="U13" s="27">
        <v>109000</v>
      </c>
      <c r="V13" s="27">
        <v>1300</v>
      </c>
      <c r="W13" s="28">
        <f t="shared" ref="W13:W14" si="15">1-V13/U13/10</f>
        <v>0.99880733944954125</v>
      </c>
      <c r="X13" s="34"/>
      <c r="Y13" s="33"/>
    </row>
    <row r="14" spans="1:25" x14ac:dyDescent="0.3">
      <c r="A14" s="33"/>
      <c r="B14" s="33"/>
      <c r="C14" s="27">
        <v>4360</v>
      </c>
      <c r="D14" s="27">
        <v>368</v>
      </c>
      <c r="E14" s="28">
        <f t="shared" si="0"/>
        <v>0.99155963302752292</v>
      </c>
      <c r="F14" s="34"/>
      <c r="G14" s="33"/>
      <c r="H14" s="33"/>
      <c r="I14" s="27">
        <v>1840</v>
      </c>
      <c r="J14" s="27">
        <v>33.1</v>
      </c>
      <c r="K14" s="28">
        <f t="shared" si="1"/>
        <v>0.99820108695652177</v>
      </c>
      <c r="L14" s="34"/>
      <c r="M14" s="33"/>
      <c r="N14" s="33"/>
      <c r="O14" s="27">
        <v>114000</v>
      </c>
      <c r="P14" s="27">
        <v>6020</v>
      </c>
      <c r="Q14" s="28">
        <f t="shared" si="14"/>
        <v>0.994719298245614</v>
      </c>
      <c r="R14" s="34"/>
      <c r="S14" s="33"/>
      <c r="T14" s="33"/>
      <c r="U14" s="27">
        <v>74100</v>
      </c>
      <c r="V14" s="27">
        <v>1970</v>
      </c>
      <c r="W14" s="28">
        <f t="shared" si="15"/>
        <v>0.99734143049932522</v>
      </c>
      <c r="X14" s="34"/>
      <c r="Y14" s="33"/>
    </row>
    <row r="17" spans="1:31" x14ac:dyDescent="0.3">
      <c r="A17" s="33" t="s">
        <v>27</v>
      </c>
      <c r="B17" s="33" t="s">
        <v>35</v>
      </c>
      <c r="C17" s="27">
        <v>22200</v>
      </c>
      <c r="D17" s="27">
        <v>2470</v>
      </c>
      <c r="E17" s="28">
        <f>1-D17/C17/10</f>
        <v>0.98887387387387382</v>
      </c>
      <c r="F17" s="34">
        <f>AVERAGE(E17:E19)</f>
        <v>0.9755586905586906</v>
      </c>
      <c r="G17" s="33">
        <f>STDEV(E17:E19)</f>
        <v>1.2893975481066362E-2</v>
      </c>
      <c r="H17" s="33" t="s">
        <v>36</v>
      </c>
      <c r="I17" s="27">
        <v>27000</v>
      </c>
      <c r="J17" s="27">
        <v>2310</v>
      </c>
      <c r="K17" s="28">
        <f t="shared" ref="K17:K28" si="16">1-J17/I17/10</f>
        <v>0.99144444444444446</v>
      </c>
      <c r="L17" s="34">
        <f>AVERAGE(K17:K19)</f>
        <v>0.98223641173641185</v>
      </c>
      <c r="M17" s="33">
        <f>STDEV(K17:K19)</f>
        <v>1.5990037519477644E-2</v>
      </c>
      <c r="N17" s="33" t="s">
        <v>37</v>
      </c>
      <c r="O17" s="27">
        <v>26200</v>
      </c>
      <c r="P17" s="27">
        <v>2250</v>
      </c>
      <c r="Q17" s="28">
        <f>1-P17/O17/10</f>
        <v>0.99141221374045796</v>
      </c>
      <c r="R17" s="34">
        <f>AVERAGE(Q17:Q19)</f>
        <v>0.98672073791348591</v>
      </c>
      <c r="S17" s="33">
        <f>STDEV(Q17:Q19)</f>
        <v>8.550158895323616E-3</v>
      </c>
      <c r="T17" s="26" t="s">
        <v>38</v>
      </c>
      <c r="U17" s="27">
        <v>167</v>
      </c>
      <c r="V17" s="27">
        <v>12.4</v>
      </c>
      <c r="W17" s="28">
        <f>1-V17/U17/10</f>
        <v>0.99257485029940118</v>
      </c>
      <c r="X17" s="29">
        <f>AVERAGE(W17:W19)</f>
        <v>0.99230136390737567</v>
      </c>
      <c r="Y17" s="26">
        <f>STDEV(W17:W19)</f>
        <v>9.7567421908276001E-4</v>
      </c>
      <c r="Z17" s="33" t="s">
        <v>39</v>
      </c>
      <c r="AA17" s="27">
        <v>890</v>
      </c>
      <c r="AB17" s="27">
        <v>43.4</v>
      </c>
      <c r="AC17" s="28">
        <f t="shared" ref="AC17:AC28" si="17">1-AB17/AA17/10</f>
        <v>0.99512359550561802</v>
      </c>
      <c r="AD17" s="34">
        <f>AVERAGE(AC17:AC19)</f>
        <v>0.99661378042116988</v>
      </c>
      <c r="AE17" s="33">
        <f>STDEV(AC17:AC19)</f>
        <v>1.3448567232254231E-3</v>
      </c>
    </row>
    <row r="18" spans="1:31" x14ac:dyDescent="0.3">
      <c r="A18" s="33"/>
      <c r="B18" s="33"/>
      <c r="C18" s="27">
        <v>18200</v>
      </c>
      <c r="D18" s="27">
        <v>6710</v>
      </c>
      <c r="E18" s="28">
        <f t="shared" ref="E18:E28" si="18">1-D18/C18/10</f>
        <v>0.96313186813186813</v>
      </c>
      <c r="F18" s="34"/>
      <c r="G18" s="33"/>
      <c r="H18" s="33"/>
      <c r="I18" s="27">
        <v>31500</v>
      </c>
      <c r="J18" s="27">
        <v>2680</v>
      </c>
      <c r="K18" s="28">
        <f t="shared" si="16"/>
        <v>0.99149206349206354</v>
      </c>
      <c r="L18" s="34"/>
      <c r="M18" s="33"/>
      <c r="N18" s="33"/>
      <c r="O18" s="27">
        <v>21600</v>
      </c>
      <c r="P18" s="27">
        <v>1750</v>
      </c>
      <c r="Q18" s="28">
        <f t="shared" ref="Q18:Q19" si="19">1-P18/O18/10</f>
        <v>0.99189814814814814</v>
      </c>
      <c r="R18" s="34"/>
      <c r="S18" s="33"/>
      <c r="T18" s="26"/>
      <c r="U18" s="27">
        <v>180</v>
      </c>
      <c r="V18" s="27">
        <v>12.4</v>
      </c>
      <c r="W18" s="28">
        <f t="shared" ref="W18:W28" si="20">1-V18/U18/10</f>
        <v>0.99311111111111106</v>
      </c>
      <c r="X18" s="29"/>
      <c r="Y18" s="26"/>
      <c r="Z18" s="33"/>
      <c r="AA18" s="27">
        <v>3080</v>
      </c>
      <c r="AB18" s="27">
        <v>93</v>
      </c>
      <c r="AC18" s="28">
        <f t="shared" si="17"/>
        <v>0.99698051948051947</v>
      </c>
      <c r="AD18" s="34"/>
      <c r="AE18" s="33"/>
    </row>
    <row r="19" spans="1:31" x14ac:dyDescent="0.3">
      <c r="A19" s="33"/>
      <c r="B19" s="33"/>
      <c r="C19" s="27">
        <v>18200</v>
      </c>
      <c r="D19" s="27">
        <v>4610</v>
      </c>
      <c r="E19" s="28">
        <f t="shared" si="18"/>
        <v>0.97467032967032963</v>
      </c>
      <c r="F19" s="34"/>
      <c r="G19" s="33"/>
      <c r="H19" s="33"/>
      <c r="I19" s="27">
        <v>22000</v>
      </c>
      <c r="J19" s="27">
        <v>7970</v>
      </c>
      <c r="K19" s="28">
        <f t="shared" si="16"/>
        <v>0.96377272727272723</v>
      </c>
      <c r="L19" s="34"/>
      <c r="M19" s="33"/>
      <c r="N19" s="33"/>
      <c r="O19" s="27">
        <v>21600</v>
      </c>
      <c r="P19" s="27">
        <v>5000</v>
      </c>
      <c r="Q19" s="28">
        <f t="shared" si="19"/>
        <v>0.97685185185185186</v>
      </c>
      <c r="R19" s="34"/>
      <c r="S19" s="33"/>
      <c r="T19" s="26"/>
      <c r="U19" s="27">
        <v>353</v>
      </c>
      <c r="V19" s="27">
        <v>31</v>
      </c>
      <c r="W19" s="28">
        <f t="shared" si="20"/>
        <v>0.99121813031161476</v>
      </c>
      <c r="X19" s="29"/>
      <c r="Y19" s="26"/>
      <c r="Z19" s="33"/>
      <c r="AA19" s="27">
        <v>1370</v>
      </c>
      <c r="AB19" s="27">
        <v>31</v>
      </c>
      <c r="AC19" s="28">
        <f t="shared" si="17"/>
        <v>0.99773722627737227</v>
      </c>
      <c r="AD19" s="34"/>
      <c r="AE19" s="33"/>
    </row>
    <row r="20" spans="1:31" x14ac:dyDescent="0.3">
      <c r="A20" s="33" t="s">
        <v>32</v>
      </c>
      <c r="B20" s="33"/>
      <c r="C20" s="27">
        <v>21600</v>
      </c>
      <c r="D20" s="27">
        <v>2910</v>
      </c>
      <c r="E20" s="28">
        <f t="shared" si="18"/>
        <v>0.98652777777777778</v>
      </c>
      <c r="F20" s="34">
        <f t="shared" ref="F20" si="21">AVERAGE(E20:E22)</f>
        <v>0.98888855292157185</v>
      </c>
      <c r="G20" s="33">
        <f t="shared" ref="G20" si="22">STDEV(E20:E22)</f>
        <v>2.0611150075233991E-3</v>
      </c>
      <c r="H20" s="33"/>
      <c r="I20" s="27">
        <v>29500</v>
      </c>
      <c r="J20" s="27">
        <v>2630</v>
      </c>
      <c r="K20" s="28">
        <f t="shared" si="16"/>
        <v>0.99108474576271188</v>
      </c>
      <c r="L20" s="34">
        <f t="shared" ref="L20" si="23">AVERAGE(K20:K22)</f>
        <v>0.99098582434514648</v>
      </c>
      <c r="M20" s="33">
        <f t="shared" ref="M20" si="24">STDEV(K20:K22)</f>
        <v>1.3391067372449858E-3</v>
      </c>
      <c r="N20" s="33"/>
      <c r="O20" s="27">
        <v>27600</v>
      </c>
      <c r="P20" s="27">
        <v>2290</v>
      </c>
      <c r="Q20" s="28">
        <f>1-P20/O20/10</f>
        <v>0.99170289855072469</v>
      </c>
      <c r="R20" s="34">
        <f t="shared" ref="R20" si="25">AVERAGE(Q20:Q22)</f>
        <v>0.9920170050116095</v>
      </c>
      <c r="S20" s="33">
        <f t="shared" ref="S20" si="26">STDEV(Q20:Q22)</f>
        <v>3.3432626835714816E-4</v>
      </c>
      <c r="T20" s="26"/>
      <c r="U20" s="27">
        <v>105</v>
      </c>
      <c r="V20" s="27">
        <v>12.4</v>
      </c>
      <c r="W20" s="28">
        <f t="shared" si="20"/>
        <v>0.98819047619047617</v>
      </c>
      <c r="X20" s="29">
        <f t="shared" ref="X20" si="27">AVERAGE(W20:W22)</f>
        <v>0.99254717317638663</v>
      </c>
      <c r="Y20" s="26">
        <f t="shared" ref="Y20" si="28">STDEV(W20:W22)</f>
        <v>3.8252926494669946E-3</v>
      </c>
      <c r="Z20" s="33"/>
      <c r="AA20" s="27">
        <v>4750</v>
      </c>
      <c r="AB20" s="27">
        <v>18.600000000000001</v>
      </c>
      <c r="AC20" s="28">
        <f t="shared" si="17"/>
        <v>0.99960842105263159</v>
      </c>
      <c r="AD20" s="34">
        <f t="shared" ref="AD20" si="29">AVERAGE(AC20:AC22)</f>
        <v>0.99727142300194915</v>
      </c>
      <c r="AE20" s="33">
        <f t="shared" ref="AE20" si="30">STDEV(AC20:AC22)</f>
        <v>2.0420083353313565E-3</v>
      </c>
    </row>
    <row r="21" spans="1:31" x14ac:dyDescent="0.3">
      <c r="A21" s="33"/>
      <c r="B21" s="33"/>
      <c r="C21" s="27">
        <v>21200</v>
      </c>
      <c r="D21" s="27">
        <v>2050</v>
      </c>
      <c r="E21" s="28">
        <f t="shared" si="18"/>
        <v>0.99033018867924527</v>
      </c>
      <c r="F21" s="34"/>
      <c r="G21" s="33"/>
      <c r="H21" s="33"/>
      <c r="I21" s="27">
        <v>22500</v>
      </c>
      <c r="J21" s="27">
        <v>2340</v>
      </c>
      <c r="K21" s="28">
        <f t="shared" si="16"/>
        <v>0.98960000000000004</v>
      </c>
      <c r="L21" s="34"/>
      <c r="M21" s="33"/>
      <c r="N21" s="33"/>
      <c r="O21" s="27">
        <v>22800</v>
      </c>
      <c r="P21" s="27">
        <v>1740</v>
      </c>
      <c r="Q21" s="28">
        <f t="shared" ref="Q21:Q22" si="31">1-P21/O21/10</f>
        <v>0.99236842105263157</v>
      </c>
      <c r="R21" s="34"/>
      <c r="S21" s="33"/>
      <c r="T21" s="26"/>
      <c r="U21" s="27">
        <v>105</v>
      </c>
      <c r="V21" s="27">
        <v>6.2</v>
      </c>
      <c r="W21" s="28">
        <f t="shared" si="20"/>
        <v>0.99409523809523814</v>
      </c>
      <c r="X21" s="29"/>
      <c r="Y21" s="26"/>
      <c r="Z21" s="33"/>
      <c r="AA21" s="27">
        <v>1710</v>
      </c>
      <c r="AB21" s="27">
        <v>62</v>
      </c>
      <c r="AC21" s="28">
        <f t="shared" si="17"/>
        <v>0.99637426900584791</v>
      </c>
      <c r="AD21" s="34"/>
      <c r="AE21" s="33"/>
    </row>
    <row r="22" spans="1:31" x14ac:dyDescent="0.3">
      <c r="A22" s="33"/>
      <c r="B22" s="33"/>
      <c r="C22" s="27">
        <v>20800</v>
      </c>
      <c r="D22" s="27">
        <v>2120</v>
      </c>
      <c r="E22" s="28">
        <f t="shared" si="18"/>
        <v>0.98980769230769228</v>
      </c>
      <c r="F22" s="34"/>
      <c r="G22" s="33"/>
      <c r="H22" s="33"/>
      <c r="I22" s="27">
        <v>37400</v>
      </c>
      <c r="J22" s="27">
        <v>2890</v>
      </c>
      <c r="K22" s="28">
        <f t="shared" si="16"/>
        <v>0.99227272727272731</v>
      </c>
      <c r="L22" s="34"/>
      <c r="M22" s="33"/>
      <c r="N22" s="33"/>
      <c r="O22" s="27">
        <v>39400</v>
      </c>
      <c r="P22" s="27">
        <v>3160</v>
      </c>
      <c r="Q22" s="28">
        <f t="shared" si="31"/>
        <v>0.99197969543147213</v>
      </c>
      <c r="R22" s="34"/>
      <c r="S22" s="33"/>
      <c r="T22" s="26"/>
      <c r="U22" s="27">
        <v>267</v>
      </c>
      <c r="V22" s="27">
        <v>12.4</v>
      </c>
      <c r="W22" s="28">
        <f t="shared" si="20"/>
        <v>0.99535580524344569</v>
      </c>
      <c r="X22" s="29"/>
      <c r="Y22" s="26"/>
      <c r="Z22" s="33"/>
      <c r="AA22" s="27">
        <v>4750</v>
      </c>
      <c r="AB22" s="27">
        <v>198</v>
      </c>
      <c r="AC22" s="28">
        <f t="shared" si="17"/>
        <v>0.9958315789473684</v>
      </c>
      <c r="AD22" s="34"/>
      <c r="AE22" s="33"/>
    </row>
    <row r="23" spans="1:31" x14ac:dyDescent="0.3">
      <c r="A23" s="33" t="s">
        <v>33</v>
      </c>
      <c r="B23" s="33"/>
      <c r="C23" s="27">
        <v>13200</v>
      </c>
      <c r="D23" s="27">
        <v>1850</v>
      </c>
      <c r="E23" s="28">
        <f t="shared" si="18"/>
        <v>0.98598484848484846</v>
      </c>
      <c r="F23" s="34">
        <f t="shared" ref="F23" si="32">AVERAGE(E23:E25)</f>
        <v>0.99144588744588746</v>
      </c>
      <c r="G23" s="33">
        <f t="shared" ref="G23" si="33">STDEV(E23:E25)</f>
        <v>4.7881591277141112E-3</v>
      </c>
      <c r="H23" s="33"/>
      <c r="I23" s="27">
        <v>20600</v>
      </c>
      <c r="J23" s="27">
        <v>1270</v>
      </c>
      <c r="K23" s="28">
        <f t="shared" si="16"/>
        <v>0.99383495145631073</v>
      </c>
      <c r="L23" s="34">
        <f t="shared" ref="L23" si="34">AVERAGE(K23:K25)</f>
        <v>0.99498470194817445</v>
      </c>
      <c r="M23" s="33">
        <f t="shared" ref="M23" si="35">STDEV(K23:K25)</f>
        <v>1.0042943571279832E-3</v>
      </c>
      <c r="N23" s="33"/>
      <c r="O23" s="27">
        <v>19100</v>
      </c>
      <c r="P23" s="27">
        <v>778</v>
      </c>
      <c r="Q23" s="28">
        <f>1-P23/O23/10</f>
        <v>0.99592670157068064</v>
      </c>
      <c r="R23" s="34">
        <f t="shared" ref="R23" si="36">AVERAGE(Q23:Q25)</f>
        <v>0.99581034979892247</v>
      </c>
      <c r="S23" s="33">
        <f t="shared" ref="S23" si="37">STDEV(Q23:Q25)</f>
        <v>2.5150246545384487E-4</v>
      </c>
      <c r="T23" s="26"/>
      <c r="U23" s="27">
        <v>198</v>
      </c>
      <c r="V23" s="27">
        <v>12.4</v>
      </c>
      <c r="W23" s="28">
        <f t="shared" si="20"/>
        <v>0.9937373737373737</v>
      </c>
      <c r="X23" s="29">
        <f t="shared" ref="X23" si="38">AVERAGE(W23:W25)</f>
        <v>0.99752974186307508</v>
      </c>
      <c r="Y23" s="26">
        <f t="shared" ref="Y23" si="39">STDEV(W23:W25)</f>
        <v>3.2842871373598721E-3</v>
      </c>
      <c r="Z23" s="33"/>
      <c r="AA23" s="27">
        <v>19300</v>
      </c>
      <c r="AB23" s="27">
        <v>108</v>
      </c>
      <c r="AC23" s="28">
        <f t="shared" si="17"/>
        <v>0.99944041450777199</v>
      </c>
      <c r="AD23" s="34">
        <f t="shared" ref="AD23" si="40">AVERAGE(AC23:AC25)</f>
        <v>0.99800238769150684</v>
      </c>
      <c r="AE23" s="33">
        <f t="shared" ref="AE23" si="41">STDEV(AC23:AC25)</f>
        <v>1.6231197833114714E-3</v>
      </c>
    </row>
    <row r="24" spans="1:31" x14ac:dyDescent="0.3">
      <c r="A24" s="33"/>
      <c r="B24" s="33"/>
      <c r="C24" s="27">
        <v>13200</v>
      </c>
      <c r="D24" s="27">
        <v>670</v>
      </c>
      <c r="E24" s="28">
        <f t="shared" si="18"/>
        <v>0.99492424242424238</v>
      </c>
      <c r="F24" s="34"/>
      <c r="G24" s="33"/>
      <c r="H24" s="33"/>
      <c r="I24" s="27">
        <v>24500</v>
      </c>
      <c r="J24" s="27">
        <v>1120</v>
      </c>
      <c r="K24" s="28">
        <f t="shared" si="16"/>
        <v>0.99542857142857144</v>
      </c>
      <c r="L24" s="34"/>
      <c r="M24" s="33"/>
      <c r="N24" s="33"/>
      <c r="O24" s="27">
        <v>23000</v>
      </c>
      <c r="P24" s="27">
        <v>1030</v>
      </c>
      <c r="Q24" s="28">
        <f t="shared" ref="Q24:Q25" si="42">1-P24/O24/10</f>
        <v>0.99552173913043474</v>
      </c>
      <c r="R24" s="34"/>
      <c r="S24" s="33"/>
      <c r="T24" s="26"/>
      <c r="U24" s="27">
        <v>2160</v>
      </c>
      <c r="V24" s="27">
        <v>12.4</v>
      </c>
      <c r="W24" s="28">
        <f t="shared" si="20"/>
        <v>0.99942592592592594</v>
      </c>
      <c r="X24" s="29"/>
      <c r="Y24" s="26"/>
      <c r="Z24" s="33"/>
      <c r="AA24" s="27">
        <v>1110</v>
      </c>
      <c r="AB24" s="27">
        <v>18.600000000000001</v>
      </c>
      <c r="AC24" s="28">
        <f t="shared" si="17"/>
        <v>0.99832432432432427</v>
      </c>
      <c r="AD24" s="34"/>
      <c r="AE24" s="33"/>
    </row>
    <row r="25" spans="1:31" x14ac:dyDescent="0.3">
      <c r="A25" s="33"/>
      <c r="B25" s="33"/>
      <c r="C25" s="27">
        <v>17500</v>
      </c>
      <c r="D25" s="27">
        <v>1150</v>
      </c>
      <c r="E25" s="28">
        <f t="shared" si="18"/>
        <v>0.99342857142857144</v>
      </c>
      <c r="F25" s="34"/>
      <c r="G25" s="33"/>
      <c r="H25" s="33"/>
      <c r="I25" s="27">
        <v>22300</v>
      </c>
      <c r="J25" s="27">
        <v>961</v>
      </c>
      <c r="K25" s="28">
        <f t="shared" si="16"/>
        <v>0.9956905829596413</v>
      </c>
      <c r="L25" s="34"/>
      <c r="M25" s="33"/>
      <c r="N25" s="33"/>
      <c r="O25" s="27">
        <v>23000</v>
      </c>
      <c r="P25" s="27">
        <v>924</v>
      </c>
      <c r="Q25" s="28">
        <f t="shared" si="42"/>
        <v>0.99598260869565214</v>
      </c>
      <c r="R25" s="34"/>
      <c r="S25" s="33"/>
      <c r="T25" s="26"/>
      <c r="U25" s="27">
        <v>2160</v>
      </c>
      <c r="V25" s="27">
        <v>12.4</v>
      </c>
      <c r="W25" s="28">
        <f t="shared" si="20"/>
        <v>0.99942592592592594</v>
      </c>
      <c r="X25" s="29"/>
      <c r="Y25" s="26"/>
      <c r="Z25" s="33"/>
      <c r="AA25" s="27">
        <v>1320</v>
      </c>
      <c r="AB25" s="27">
        <v>49.6</v>
      </c>
      <c r="AC25" s="28">
        <f t="shared" si="17"/>
        <v>0.99624242424242426</v>
      </c>
      <c r="AD25" s="34"/>
      <c r="AE25" s="33"/>
    </row>
    <row r="26" spans="1:31" x14ac:dyDescent="0.3">
      <c r="A26" s="33" t="s">
        <v>34</v>
      </c>
      <c r="B26" s="33"/>
      <c r="C26" s="27">
        <v>20600</v>
      </c>
      <c r="D26" s="27">
        <v>1390</v>
      </c>
      <c r="E26" s="28">
        <f t="shared" si="18"/>
        <v>0.99325242718446605</v>
      </c>
      <c r="F26" s="34">
        <f t="shared" ref="F26" si="43">AVERAGE(E26:E28)</f>
        <v>0.99333170707908469</v>
      </c>
      <c r="G26" s="33">
        <f t="shared" ref="G26" si="44">STDEV(E26:E28)</f>
        <v>6.6135273143692029E-4</v>
      </c>
      <c r="H26" s="33"/>
      <c r="I26" s="27">
        <v>32000</v>
      </c>
      <c r="J26" s="27">
        <v>930</v>
      </c>
      <c r="K26" s="28">
        <f t="shared" si="16"/>
        <v>0.99709375</v>
      </c>
      <c r="L26" s="34">
        <f t="shared" ref="L26" si="45">AVERAGE(K26:K28)</f>
        <v>0.99545490963334482</v>
      </c>
      <c r="M26" s="33">
        <f t="shared" ref="M26" si="46">STDEV(K26:K28)</f>
        <v>3.0473946878796067E-3</v>
      </c>
      <c r="N26" s="33"/>
      <c r="O26" s="27">
        <v>26400</v>
      </c>
      <c r="P26" s="27">
        <v>825</v>
      </c>
      <c r="Q26" s="28">
        <f>1-P26/O26/10</f>
        <v>0.99687499999999996</v>
      </c>
      <c r="R26" s="34">
        <f t="shared" ref="R26" si="47">AVERAGE(Q26:Q28)</f>
        <v>0.99542580812128489</v>
      </c>
      <c r="S26" s="33">
        <f t="shared" ref="S26" si="48">STDEV(Q26:Q28)</f>
        <v>2.8703180637466579E-3</v>
      </c>
      <c r="T26" s="26"/>
      <c r="U26" s="27">
        <v>353</v>
      </c>
      <c r="V26" s="27">
        <v>12.4</v>
      </c>
      <c r="W26" s="28">
        <f t="shared" si="20"/>
        <v>0.99648725212464584</v>
      </c>
      <c r="X26" s="29">
        <f t="shared" ref="X26" si="49">AVERAGE(W26:W28)</f>
        <v>0.99604737567226476</v>
      </c>
      <c r="Y26" s="26">
        <f t="shared" ref="Y26" si="50">STDEV(W26:W28)</f>
        <v>9.8596922070319005E-4</v>
      </c>
      <c r="Z26" s="33"/>
      <c r="AA26" s="27">
        <v>831</v>
      </c>
      <c r="AB26" s="27">
        <v>18.600000000000001</v>
      </c>
      <c r="AC26" s="28">
        <f t="shared" si="17"/>
        <v>0.99776173285198555</v>
      </c>
      <c r="AD26" s="34">
        <f t="shared" ref="AD26" si="51">AVERAGE(AC26:AC28)</f>
        <v>0.99813754740464711</v>
      </c>
      <c r="AE26" s="33">
        <f t="shared" ref="AE26" si="52">STDEV(AC26:AC28)</f>
        <v>8.724120610194725E-4</v>
      </c>
    </row>
    <row r="27" spans="1:31" x14ac:dyDescent="0.3">
      <c r="A27" s="33"/>
      <c r="B27" s="33"/>
      <c r="C27" s="27">
        <v>20600</v>
      </c>
      <c r="D27" s="27">
        <v>1230</v>
      </c>
      <c r="E27" s="28">
        <f t="shared" si="18"/>
        <v>0.99402912621359218</v>
      </c>
      <c r="F27" s="34"/>
      <c r="G27" s="33"/>
      <c r="H27" s="33"/>
      <c r="I27" s="27">
        <v>29500</v>
      </c>
      <c r="J27" s="27">
        <v>787</v>
      </c>
      <c r="K27" s="28">
        <f t="shared" si="16"/>
        <v>0.99733220338983053</v>
      </c>
      <c r="L27" s="34"/>
      <c r="M27" s="33"/>
      <c r="N27" s="33"/>
      <c r="O27" s="27">
        <v>27600</v>
      </c>
      <c r="P27" s="27">
        <v>750</v>
      </c>
      <c r="Q27" s="28">
        <f t="shared" ref="Q27:Q28" si="53">1-P27/O27/10</f>
        <v>0.99728260869565222</v>
      </c>
      <c r="R27" s="34"/>
      <c r="S27" s="33"/>
      <c r="T27" s="26"/>
      <c r="U27" s="27">
        <v>570</v>
      </c>
      <c r="V27" s="27">
        <v>18.600000000000001</v>
      </c>
      <c r="W27" s="28">
        <f t="shared" si="20"/>
        <v>0.99673684210526314</v>
      </c>
      <c r="X27" s="29"/>
      <c r="Y27" s="26"/>
      <c r="Z27" s="33"/>
      <c r="AA27" s="27">
        <v>2150</v>
      </c>
      <c r="AB27" s="27">
        <v>18.600000000000001</v>
      </c>
      <c r="AC27" s="28">
        <f t="shared" si="17"/>
        <v>0.99913488372093018</v>
      </c>
      <c r="AD27" s="34"/>
      <c r="AE27" s="33"/>
    </row>
    <row r="28" spans="1:31" x14ac:dyDescent="0.3">
      <c r="A28" s="33"/>
      <c r="B28" s="33"/>
      <c r="C28" s="27">
        <v>19900</v>
      </c>
      <c r="D28" s="27">
        <v>1450</v>
      </c>
      <c r="E28" s="28">
        <f t="shared" si="18"/>
        <v>0.99271356783919595</v>
      </c>
      <c r="F28" s="34"/>
      <c r="G28" s="33"/>
      <c r="H28" s="33"/>
      <c r="I28" s="27">
        <v>19600</v>
      </c>
      <c r="J28" s="27">
        <v>1580</v>
      </c>
      <c r="K28" s="28">
        <f t="shared" si="16"/>
        <v>0.99193877551020404</v>
      </c>
      <c r="L28" s="34"/>
      <c r="M28" s="33"/>
      <c r="N28" s="33"/>
      <c r="O28" s="27">
        <v>21700</v>
      </c>
      <c r="P28" s="27">
        <v>1710</v>
      </c>
      <c r="Q28" s="28">
        <f t="shared" si="53"/>
        <v>0.99211981566820273</v>
      </c>
      <c r="R28" s="34"/>
      <c r="S28" s="33"/>
      <c r="T28" s="26"/>
      <c r="U28" s="27">
        <v>366</v>
      </c>
      <c r="V28" s="27">
        <v>18.600000000000001</v>
      </c>
      <c r="W28" s="28">
        <f t="shared" si="20"/>
        <v>0.99491803278688529</v>
      </c>
      <c r="X28" s="29"/>
      <c r="Y28" s="26"/>
      <c r="Z28" s="33"/>
      <c r="AA28" s="27">
        <v>3120</v>
      </c>
      <c r="AB28" s="27">
        <v>77.5</v>
      </c>
      <c r="AC28" s="28">
        <f t="shared" si="17"/>
        <v>0.99751602564102559</v>
      </c>
      <c r="AD28" s="34"/>
      <c r="AE28" s="33"/>
    </row>
  </sheetData>
  <mergeCells count="80">
    <mergeCell ref="L3:L5"/>
    <mergeCell ref="A9:A11"/>
    <mergeCell ref="F9:F11"/>
    <mergeCell ref="G9:G11"/>
    <mergeCell ref="L9:L11"/>
    <mergeCell ref="A3:A5"/>
    <mergeCell ref="B3:B14"/>
    <mergeCell ref="F3:F5"/>
    <mergeCell ref="G3:G5"/>
    <mergeCell ref="H3:H14"/>
    <mergeCell ref="Y3:Y5"/>
    <mergeCell ref="A6:A8"/>
    <mergeCell ref="F6:F8"/>
    <mergeCell ref="G6:G8"/>
    <mergeCell ref="L6:L8"/>
    <mergeCell ref="M6:M8"/>
    <mergeCell ref="R6:R8"/>
    <mergeCell ref="S6:S8"/>
    <mergeCell ref="X6:X8"/>
    <mergeCell ref="Y6:Y8"/>
    <mergeCell ref="M3:M5"/>
    <mergeCell ref="N3:N14"/>
    <mergeCell ref="R3:R5"/>
    <mergeCell ref="S3:S5"/>
    <mergeCell ref="T3:T14"/>
    <mergeCell ref="X3:X5"/>
    <mergeCell ref="Y9:Y11"/>
    <mergeCell ref="A12:A14"/>
    <mergeCell ref="F12:F14"/>
    <mergeCell ref="G12:G14"/>
    <mergeCell ref="L12:L14"/>
    <mergeCell ref="M12:M14"/>
    <mergeCell ref="R12:R14"/>
    <mergeCell ref="S12:S14"/>
    <mergeCell ref="X12:X14"/>
    <mergeCell ref="Y12:Y14"/>
    <mergeCell ref="M9:M11"/>
    <mergeCell ref="R9:R11"/>
    <mergeCell ref="S9:S11"/>
    <mergeCell ref="X9:X11"/>
    <mergeCell ref="F17:F19"/>
    <mergeCell ref="G17:G19"/>
    <mergeCell ref="H17:H28"/>
    <mergeCell ref="L17:L19"/>
    <mergeCell ref="A20:A22"/>
    <mergeCell ref="F20:F22"/>
    <mergeCell ref="G20:G22"/>
    <mergeCell ref="L20:L22"/>
    <mergeCell ref="R23:R25"/>
    <mergeCell ref="S23:S25"/>
    <mergeCell ref="AD20:AD22"/>
    <mergeCell ref="AE20:AE22"/>
    <mergeCell ref="A23:A25"/>
    <mergeCell ref="F23:F25"/>
    <mergeCell ref="G23:G25"/>
    <mergeCell ref="L23:L25"/>
    <mergeCell ref="M23:M25"/>
    <mergeCell ref="Z17:Z28"/>
    <mergeCell ref="AD17:AD19"/>
    <mergeCell ref="AE17:AE19"/>
    <mergeCell ref="AD23:AD25"/>
    <mergeCell ref="AE23:AE25"/>
    <mergeCell ref="AE26:AE28"/>
    <mergeCell ref="M17:M19"/>
    <mergeCell ref="S26:S28"/>
    <mergeCell ref="AD26:AD28"/>
    <mergeCell ref="A26:A28"/>
    <mergeCell ref="F26:F28"/>
    <mergeCell ref="G26:G28"/>
    <mergeCell ref="L26:L28"/>
    <mergeCell ref="M26:M28"/>
    <mergeCell ref="R26:R28"/>
    <mergeCell ref="N17:N28"/>
    <mergeCell ref="R17:R19"/>
    <mergeCell ref="S17:S19"/>
    <mergeCell ref="M20:M22"/>
    <mergeCell ref="R20:R22"/>
    <mergeCell ref="S20:S22"/>
    <mergeCell ref="A17:A19"/>
    <mergeCell ref="B17:B28"/>
  </mergeCells>
  <phoneticPr fontId="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CF5AB-C884-4B2A-A794-545905F018C2}">
  <dimension ref="A1:I183"/>
  <sheetViews>
    <sheetView tabSelected="1" topLeftCell="A75" workbookViewId="0">
      <selection activeCell="A75" sqref="A75:E78"/>
    </sheetView>
  </sheetViews>
  <sheetFormatPr defaultRowHeight="15.5" x14ac:dyDescent="0.35"/>
  <cols>
    <col min="1" max="1" width="13.75" style="35" bestFit="1" customWidth="1"/>
    <col min="2" max="5" width="8.6640625" style="35"/>
    <col min="6" max="6" width="8.6640625" style="18"/>
    <col min="7" max="7" width="11.33203125" style="18" bestFit="1" customWidth="1"/>
    <col min="8" max="9" width="8.6640625" style="18"/>
  </cols>
  <sheetData>
    <row r="1" spans="1:9" x14ac:dyDescent="0.35">
      <c r="A1" s="35" t="s">
        <v>41</v>
      </c>
      <c r="B1" s="35" t="s">
        <v>44</v>
      </c>
      <c r="C1" s="35" t="s">
        <v>45</v>
      </c>
      <c r="D1" s="35" t="s">
        <v>46</v>
      </c>
      <c r="E1" s="35" t="s">
        <v>47</v>
      </c>
      <c r="G1" s="36" t="s">
        <v>42</v>
      </c>
      <c r="H1" s="37"/>
      <c r="I1" s="38"/>
    </row>
    <row r="2" spans="1:9" x14ac:dyDescent="0.35">
      <c r="A2" s="35">
        <v>0.95048999999999995</v>
      </c>
      <c r="B2" s="35">
        <v>0.60853999999999997</v>
      </c>
      <c r="C2" s="35">
        <v>0.50600000000000001</v>
      </c>
      <c r="D2" s="35">
        <v>0.96</v>
      </c>
      <c r="E2" s="35">
        <v>0.98</v>
      </c>
      <c r="G2" s="39" t="s">
        <v>43</v>
      </c>
      <c r="H2" s="18">
        <v>0.99492999999999998</v>
      </c>
      <c r="I2" s="40">
        <v>1.4400000000000001E-3</v>
      </c>
    </row>
    <row r="3" spans="1:9" x14ac:dyDescent="0.35">
      <c r="A3" s="35">
        <v>0.96135999999999999</v>
      </c>
      <c r="B3" s="35">
        <v>0.73458000000000001</v>
      </c>
      <c r="C3" s="35">
        <v>0.75</v>
      </c>
      <c r="D3" s="35">
        <v>0.95</v>
      </c>
      <c r="G3" s="39" t="s">
        <v>44</v>
      </c>
      <c r="H3" s="18">
        <v>0.9083</v>
      </c>
      <c r="I3" s="40">
        <v>2.0699999999999998E-3</v>
      </c>
    </row>
    <row r="4" spans="1:9" x14ac:dyDescent="0.35">
      <c r="A4" s="35">
        <v>0.97396000000000005</v>
      </c>
      <c r="B4" s="35">
        <v>0.77083000000000002</v>
      </c>
      <c r="C4" s="35">
        <v>0.75</v>
      </c>
      <c r="D4" s="35">
        <v>0.98</v>
      </c>
      <c r="E4" s="35">
        <v>0.72</v>
      </c>
      <c r="G4" s="39" t="s">
        <v>45</v>
      </c>
      <c r="H4" s="18">
        <v>0.97985999999999995</v>
      </c>
      <c r="I4" s="40">
        <v>3.7100000000000002E-3</v>
      </c>
    </row>
    <row r="5" spans="1:9" x14ac:dyDescent="0.35">
      <c r="A5" s="35">
        <v>0.99085999999999996</v>
      </c>
      <c r="B5" s="35">
        <v>0.80164999999999997</v>
      </c>
      <c r="C5" s="35">
        <v>0.71</v>
      </c>
      <c r="E5" s="35">
        <v>0.72</v>
      </c>
      <c r="G5" s="39" t="s">
        <v>46</v>
      </c>
      <c r="H5" s="18">
        <v>0.99400999999999995</v>
      </c>
      <c r="I5" s="40">
        <v>2.5100000000000001E-3</v>
      </c>
    </row>
    <row r="6" spans="1:9" x14ac:dyDescent="0.35">
      <c r="A6" s="35">
        <v>0.99192999999999998</v>
      </c>
      <c r="B6" s="35">
        <v>0.83528000000000002</v>
      </c>
      <c r="C6" s="35">
        <v>0.89</v>
      </c>
      <c r="D6" s="35">
        <v>0.94</v>
      </c>
      <c r="E6" s="35">
        <v>0.98</v>
      </c>
      <c r="G6" s="41" t="s">
        <v>47</v>
      </c>
      <c r="H6" s="42">
        <v>0.99568000000000001</v>
      </c>
      <c r="I6" s="43">
        <v>1.72E-3</v>
      </c>
    </row>
    <row r="7" spans="1:9" x14ac:dyDescent="0.35">
      <c r="A7" s="35">
        <v>0.97899999999999998</v>
      </c>
      <c r="B7" s="35">
        <v>0.84</v>
      </c>
      <c r="C7" s="35">
        <v>0.6</v>
      </c>
      <c r="E7" s="35">
        <v>0.98</v>
      </c>
    </row>
    <row r="8" spans="1:9" x14ac:dyDescent="0.35">
      <c r="A8" s="35">
        <v>0.97699999999999998</v>
      </c>
      <c r="B8" s="35">
        <v>0.69</v>
      </c>
      <c r="C8" s="35">
        <v>0.75</v>
      </c>
    </row>
    <row r="9" spans="1:9" x14ac:dyDescent="0.35">
      <c r="A9" s="35">
        <v>0.96</v>
      </c>
      <c r="B9" s="35">
        <v>0.72</v>
      </c>
      <c r="C9" s="35">
        <v>0.62</v>
      </c>
      <c r="E9" s="35">
        <v>0.98</v>
      </c>
    </row>
    <row r="10" spans="1:9" x14ac:dyDescent="0.35">
      <c r="A10" s="35">
        <v>0.98599999999999999</v>
      </c>
      <c r="B10" s="35">
        <v>0.45</v>
      </c>
      <c r="C10" s="35">
        <v>0.75</v>
      </c>
      <c r="E10" s="35">
        <v>0.92</v>
      </c>
    </row>
    <row r="11" spans="1:9" x14ac:dyDescent="0.35">
      <c r="A11" s="35">
        <v>0.98699999999999999</v>
      </c>
      <c r="B11" s="35">
        <v>0.71</v>
      </c>
      <c r="C11" s="35">
        <v>0.7</v>
      </c>
      <c r="E11" s="35">
        <v>0.98</v>
      </c>
    </row>
    <row r="12" spans="1:9" x14ac:dyDescent="0.35">
      <c r="A12" s="35">
        <v>0.98</v>
      </c>
      <c r="B12" s="35">
        <v>0.82</v>
      </c>
      <c r="C12" s="35">
        <v>0.86</v>
      </c>
      <c r="E12" s="35">
        <v>0.87</v>
      </c>
    </row>
    <row r="13" spans="1:9" x14ac:dyDescent="0.35">
      <c r="A13" s="35">
        <v>0.97399999999999998</v>
      </c>
      <c r="B13" s="35">
        <v>0.69</v>
      </c>
      <c r="C13" s="35">
        <v>0.6</v>
      </c>
    </row>
    <row r="14" spans="1:9" x14ac:dyDescent="0.35">
      <c r="A14" s="35">
        <v>0.98499999999999999</v>
      </c>
      <c r="B14" s="35">
        <v>0.71399999999999997</v>
      </c>
      <c r="C14" s="35">
        <v>0.8</v>
      </c>
      <c r="D14" s="35">
        <v>0.86</v>
      </c>
      <c r="E14" s="35">
        <v>0.97499999999999998</v>
      </c>
    </row>
    <row r="15" spans="1:9" x14ac:dyDescent="0.35">
      <c r="A15" s="35">
        <v>0.98799999999999999</v>
      </c>
      <c r="B15" s="35">
        <v>0.87</v>
      </c>
      <c r="C15" s="35">
        <v>0.9</v>
      </c>
      <c r="D15" s="35">
        <v>0.96</v>
      </c>
      <c r="E15" s="35">
        <v>0.97099999999999997</v>
      </c>
    </row>
    <row r="16" spans="1:9" x14ac:dyDescent="0.35">
      <c r="A16" s="35">
        <v>0.98599999999999999</v>
      </c>
      <c r="B16" s="35">
        <v>0.44409999999999999</v>
      </c>
      <c r="C16" s="35">
        <v>0.78900000000000003</v>
      </c>
      <c r="E16" s="35">
        <v>0.96</v>
      </c>
    </row>
    <row r="17" spans="1:5" x14ac:dyDescent="0.35">
      <c r="A17" s="35">
        <v>0.97799999999999998</v>
      </c>
      <c r="B17" s="35">
        <v>0.65380000000000005</v>
      </c>
      <c r="C17" s="35">
        <v>0.64200000000000002</v>
      </c>
      <c r="E17" s="35">
        <v>0.94799999999999995</v>
      </c>
    </row>
    <row r="18" spans="1:5" x14ac:dyDescent="0.35">
      <c r="A18" s="35">
        <v>0.97499999999999998</v>
      </c>
      <c r="B18" s="35">
        <v>0.3916</v>
      </c>
      <c r="C18" s="35">
        <v>0.77600000000000002</v>
      </c>
      <c r="E18" s="35">
        <v>0.98699999999999999</v>
      </c>
    </row>
    <row r="19" spans="1:5" x14ac:dyDescent="0.35">
      <c r="A19" s="35">
        <v>0.96</v>
      </c>
      <c r="C19" s="35">
        <v>0.9</v>
      </c>
      <c r="E19" s="35">
        <v>0.98599999999999999</v>
      </c>
    </row>
    <row r="20" spans="1:5" x14ac:dyDescent="0.35">
      <c r="A20" s="35">
        <v>0.99299999999999999</v>
      </c>
      <c r="B20" s="35">
        <v>0.67630000000000001</v>
      </c>
      <c r="C20" s="35">
        <v>0.92</v>
      </c>
    </row>
    <row r="21" spans="1:5" x14ac:dyDescent="0.35">
      <c r="A21" s="35">
        <v>0.99099999999999999</v>
      </c>
      <c r="B21" s="35">
        <v>0.63080000000000003</v>
      </c>
      <c r="C21" s="35">
        <v>0.72</v>
      </c>
    </row>
    <row r="22" spans="1:5" x14ac:dyDescent="0.35">
      <c r="A22" s="35">
        <v>0.97</v>
      </c>
      <c r="B22" s="35">
        <v>0.69299999999999995</v>
      </c>
      <c r="C22" s="35">
        <v>0.89</v>
      </c>
      <c r="D22" s="35">
        <v>0.95</v>
      </c>
      <c r="E22" s="35">
        <v>0.82</v>
      </c>
    </row>
    <row r="23" spans="1:5" x14ac:dyDescent="0.35">
      <c r="A23" s="35">
        <v>0.97</v>
      </c>
      <c r="B23" s="35">
        <v>0.74309999999999998</v>
      </c>
      <c r="E23" s="35">
        <v>0.9</v>
      </c>
    </row>
    <row r="24" spans="1:5" x14ac:dyDescent="0.35">
      <c r="A24" s="35">
        <v>0.98699999999999999</v>
      </c>
      <c r="B24" s="35">
        <v>0.66080000000000005</v>
      </c>
      <c r="E24" s="35">
        <v>0.95</v>
      </c>
    </row>
    <row r="25" spans="1:5" x14ac:dyDescent="0.35">
      <c r="A25" s="35">
        <v>0.97499999999999998</v>
      </c>
      <c r="B25" s="35">
        <v>0.69220000000000004</v>
      </c>
      <c r="C25" s="35">
        <v>0.88</v>
      </c>
      <c r="E25" s="35">
        <v>0.94399999999999995</v>
      </c>
    </row>
    <row r="26" spans="1:5" x14ac:dyDescent="0.35">
      <c r="A26" s="35">
        <v>0.95399999999999996</v>
      </c>
      <c r="B26" s="35">
        <v>0.64659999999999995</v>
      </c>
      <c r="C26" s="35">
        <v>0.92</v>
      </c>
      <c r="E26" s="35">
        <v>0.96299999999999997</v>
      </c>
    </row>
    <row r="27" spans="1:5" x14ac:dyDescent="0.35">
      <c r="A27" s="35">
        <v>0.9405</v>
      </c>
      <c r="B27" s="35">
        <v>0.69769999999999999</v>
      </c>
      <c r="C27" s="35">
        <v>0.86</v>
      </c>
    </row>
    <row r="28" spans="1:5" x14ac:dyDescent="0.35">
      <c r="A28" s="35">
        <v>0.96530000000000005</v>
      </c>
      <c r="B28" s="35">
        <v>0.84</v>
      </c>
      <c r="D28" s="35">
        <v>0.9</v>
      </c>
      <c r="E28" s="35">
        <v>0.94</v>
      </c>
    </row>
    <row r="29" spans="1:5" x14ac:dyDescent="0.35">
      <c r="A29" s="35">
        <v>0.97199999999999998</v>
      </c>
      <c r="B29" s="35">
        <v>0.49</v>
      </c>
    </row>
    <row r="30" spans="1:5" x14ac:dyDescent="0.35">
      <c r="A30" s="35">
        <v>0.95599999999999996</v>
      </c>
      <c r="B30" s="35">
        <v>0.69</v>
      </c>
      <c r="C30" s="35">
        <v>0.94899999999999995</v>
      </c>
      <c r="D30" s="35">
        <v>0.95</v>
      </c>
      <c r="E30" s="35">
        <v>0.97399999999999998</v>
      </c>
    </row>
    <row r="31" spans="1:5" x14ac:dyDescent="0.35">
      <c r="A31" s="35">
        <v>0.99099999999999999</v>
      </c>
      <c r="B31" s="35">
        <v>0.73</v>
      </c>
      <c r="C31" s="35">
        <v>0.77</v>
      </c>
      <c r="E31" s="35">
        <v>0.97699999999999998</v>
      </c>
    </row>
    <row r="32" spans="1:5" x14ac:dyDescent="0.35">
      <c r="A32" s="35">
        <v>0.99299999999999999</v>
      </c>
      <c r="B32" s="35">
        <v>0.77</v>
      </c>
      <c r="C32" s="35">
        <v>0.93500000000000005</v>
      </c>
    </row>
    <row r="33" spans="1:5" x14ac:dyDescent="0.35">
      <c r="A33" s="35">
        <v>0.99399999999999999</v>
      </c>
      <c r="B33" s="35">
        <v>0.79</v>
      </c>
      <c r="C33" s="35">
        <v>0.88500000000000001</v>
      </c>
      <c r="E33" s="35">
        <v>0.22500000000000001</v>
      </c>
    </row>
    <row r="34" spans="1:5" x14ac:dyDescent="0.35">
      <c r="A34" s="35">
        <v>0.95699999999999996</v>
      </c>
      <c r="B34" s="35">
        <v>0.71</v>
      </c>
      <c r="C34" s="35">
        <v>0.86</v>
      </c>
    </row>
    <row r="35" spans="1:5" x14ac:dyDescent="0.35">
      <c r="A35" s="35">
        <v>0.93799999999999994</v>
      </c>
      <c r="B35" s="35">
        <v>0.68</v>
      </c>
      <c r="C35" s="35">
        <v>0.88</v>
      </c>
      <c r="D35" s="35">
        <v>0.78100000000000003</v>
      </c>
    </row>
    <row r="36" spans="1:5" x14ac:dyDescent="0.35">
      <c r="A36" s="35">
        <v>0.98699999999999999</v>
      </c>
      <c r="B36" s="35">
        <v>0.72</v>
      </c>
      <c r="C36" s="35">
        <v>0.89</v>
      </c>
      <c r="D36" s="35">
        <v>0.94</v>
      </c>
      <c r="E36" s="35">
        <v>0.59099999999999997</v>
      </c>
    </row>
    <row r="37" spans="1:5" x14ac:dyDescent="0.35">
      <c r="A37" s="35">
        <v>0.98</v>
      </c>
      <c r="B37" s="35">
        <v>0.82</v>
      </c>
      <c r="E37" s="35">
        <v>0.98099999999999998</v>
      </c>
    </row>
    <row r="38" spans="1:5" x14ac:dyDescent="0.35">
      <c r="A38" s="35">
        <v>0.94</v>
      </c>
      <c r="B38" s="35">
        <v>0.90100000000000002</v>
      </c>
    </row>
    <row r="39" spans="1:5" x14ac:dyDescent="0.35">
      <c r="A39" s="35">
        <v>0.94799999999999995</v>
      </c>
      <c r="E39" s="35">
        <v>0.88900000000000001</v>
      </c>
    </row>
    <row r="40" spans="1:5" x14ac:dyDescent="0.35">
      <c r="A40" s="35">
        <v>0.98799999999999999</v>
      </c>
      <c r="E40" s="35">
        <v>0.98</v>
      </c>
    </row>
    <row r="41" spans="1:5" x14ac:dyDescent="0.35">
      <c r="A41" s="35">
        <v>0.91400000000000003</v>
      </c>
    </row>
    <row r="42" spans="1:5" x14ac:dyDescent="0.35">
      <c r="A42" s="35">
        <v>0.98</v>
      </c>
      <c r="D42" s="35">
        <v>0.85</v>
      </c>
    </row>
    <row r="43" spans="1:5" x14ac:dyDescent="0.35">
      <c r="A43" s="35">
        <v>0.95</v>
      </c>
    </row>
    <row r="44" spans="1:5" x14ac:dyDescent="0.35">
      <c r="A44" s="35">
        <v>0.96399999999999997</v>
      </c>
      <c r="E44" s="35">
        <v>0.98799999999999999</v>
      </c>
    </row>
    <row r="45" spans="1:5" x14ac:dyDescent="0.35">
      <c r="A45" s="35">
        <v>0.98499999999999999</v>
      </c>
      <c r="E45" s="35">
        <v>0.94499999999999995</v>
      </c>
    </row>
    <row r="46" spans="1:5" x14ac:dyDescent="0.35">
      <c r="A46" s="35">
        <v>0.98099999999999998</v>
      </c>
      <c r="E46" s="35">
        <v>0.96699999999999997</v>
      </c>
    </row>
    <row r="47" spans="1:5" x14ac:dyDescent="0.35">
      <c r="A47" s="35">
        <v>0.98399999999999999</v>
      </c>
      <c r="E47" s="35">
        <v>0.98299999999999998</v>
      </c>
    </row>
    <row r="48" spans="1:5" x14ac:dyDescent="0.35">
      <c r="A48" s="35">
        <v>0.97499999999999998</v>
      </c>
      <c r="E48" s="35">
        <v>0.76</v>
      </c>
    </row>
    <row r="49" spans="1:5" x14ac:dyDescent="0.35">
      <c r="A49" s="35">
        <v>0.97699999999999998</v>
      </c>
      <c r="E49" s="35">
        <v>0.95399999999999996</v>
      </c>
    </row>
    <row r="50" spans="1:5" x14ac:dyDescent="0.35">
      <c r="A50" s="35">
        <v>0.92200000000000004</v>
      </c>
    </row>
    <row r="51" spans="1:5" x14ac:dyDescent="0.35">
      <c r="E51" s="35">
        <v>0.98</v>
      </c>
    </row>
    <row r="52" spans="1:5" x14ac:dyDescent="0.35">
      <c r="A52" s="35">
        <v>0.93300000000000005</v>
      </c>
    </row>
    <row r="53" spans="1:5" x14ac:dyDescent="0.35">
      <c r="A53" s="35">
        <v>0.96</v>
      </c>
      <c r="E53" s="35">
        <v>0.97</v>
      </c>
    </row>
    <row r="54" spans="1:5" x14ac:dyDescent="0.35">
      <c r="A54" s="35">
        <v>0.92700000000000005</v>
      </c>
      <c r="E54" s="35">
        <v>0.94</v>
      </c>
    </row>
    <row r="55" spans="1:5" x14ac:dyDescent="0.35">
      <c r="A55" s="35">
        <v>0.94499999999999995</v>
      </c>
      <c r="E55" s="35">
        <v>0.95</v>
      </c>
    </row>
    <row r="56" spans="1:5" x14ac:dyDescent="0.35">
      <c r="A56" s="35">
        <v>0.95399999999999996</v>
      </c>
      <c r="E56" s="35">
        <v>0.98</v>
      </c>
    </row>
    <row r="57" spans="1:5" x14ac:dyDescent="0.35">
      <c r="A57" s="35">
        <v>0.98399999999999999</v>
      </c>
      <c r="E57" s="35">
        <v>0.97</v>
      </c>
    </row>
    <row r="58" spans="1:5" x14ac:dyDescent="0.35">
      <c r="A58" s="35">
        <v>0.93200000000000005</v>
      </c>
      <c r="E58" s="35">
        <v>0.9</v>
      </c>
    </row>
    <row r="59" spans="1:5" x14ac:dyDescent="0.35">
      <c r="A59" s="35">
        <v>0.95499999999999996</v>
      </c>
      <c r="E59" s="35">
        <v>0.91</v>
      </c>
    </row>
    <row r="60" spans="1:5" x14ac:dyDescent="0.35">
      <c r="A60" s="35">
        <v>0.95</v>
      </c>
    </row>
    <row r="61" spans="1:5" x14ac:dyDescent="0.35">
      <c r="A61" s="35">
        <v>0.97899999999999998</v>
      </c>
      <c r="D61" s="35">
        <v>0.96099999999999997</v>
      </c>
      <c r="E61" s="35">
        <v>0.92200000000000004</v>
      </c>
    </row>
    <row r="62" spans="1:5" x14ac:dyDescent="0.35">
      <c r="A62" s="35">
        <v>0.94599999999999995</v>
      </c>
      <c r="D62" s="35">
        <v>0.96099999999999997</v>
      </c>
      <c r="E62" s="35">
        <v>0.94699999999999995</v>
      </c>
    </row>
    <row r="63" spans="1:5" x14ac:dyDescent="0.35">
      <c r="A63" s="35">
        <v>0.95299999999999996</v>
      </c>
      <c r="E63" s="35">
        <v>0.95299999999999996</v>
      </c>
    </row>
    <row r="64" spans="1:5" x14ac:dyDescent="0.35">
      <c r="A64" s="35">
        <v>0.93799999999999994</v>
      </c>
      <c r="D64" s="35">
        <v>0.97299999999999998</v>
      </c>
      <c r="E64" s="35">
        <v>0.91500000000000004</v>
      </c>
    </row>
    <row r="65" spans="1:5" x14ac:dyDescent="0.35">
      <c r="A65" s="35">
        <v>0.98699999999999999</v>
      </c>
      <c r="D65" s="35">
        <v>0.96599999999999997</v>
      </c>
      <c r="E65" s="35">
        <v>0.96899999999999997</v>
      </c>
    </row>
    <row r="66" spans="1:5" x14ac:dyDescent="0.35">
      <c r="A66" s="35">
        <v>0.90200000000000002</v>
      </c>
      <c r="D66" s="35">
        <v>0.95599999999999996</v>
      </c>
      <c r="E66" s="35">
        <v>0.96299999999999997</v>
      </c>
    </row>
    <row r="67" spans="1:5" x14ac:dyDescent="0.35">
      <c r="A67" s="35">
        <v>0.94799999999999995</v>
      </c>
      <c r="D67" s="35">
        <v>0.95199999999999996</v>
      </c>
      <c r="E67" s="35">
        <v>0.94799999999999995</v>
      </c>
    </row>
    <row r="68" spans="1:5" x14ac:dyDescent="0.35">
      <c r="A68" s="35">
        <v>0.95</v>
      </c>
      <c r="D68" s="35">
        <v>0.96899999999999997</v>
      </c>
      <c r="E68" s="35">
        <v>0.94399999999999995</v>
      </c>
    </row>
    <row r="69" spans="1:5" x14ac:dyDescent="0.35">
      <c r="A69" s="35">
        <v>0.96009999999999995</v>
      </c>
      <c r="D69" s="35">
        <v>0.97099999999999997</v>
      </c>
      <c r="E69" s="35">
        <v>0.95599999999999996</v>
      </c>
    </row>
    <row r="70" spans="1:5" x14ac:dyDescent="0.35">
      <c r="A70" s="35">
        <v>0.95399999999999996</v>
      </c>
    </row>
    <row r="71" spans="1:5" x14ac:dyDescent="0.35">
      <c r="A71" s="35">
        <v>0.95320000000000005</v>
      </c>
    </row>
    <row r="72" spans="1:5" x14ac:dyDescent="0.35">
      <c r="A72" s="35">
        <v>0.95120000000000005</v>
      </c>
    </row>
    <row r="73" spans="1:5" x14ac:dyDescent="0.35">
      <c r="A73" s="35">
        <v>0.93269999999999997</v>
      </c>
    </row>
    <row r="74" spans="1:5" x14ac:dyDescent="0.35">
      <c r="A74" s="35">
        <v>0.89949999999999997</v>
      </c>
    </row>
    <row r="75" spans="1:5" x14ac:dyDescent="0.35">
      <c r="E75" s="35">
        <v>0.86499999999999999</v>
      </c>
    </row>
    <row r="76" spans="1:5" x14ac:dyDescent="0.35">
      <c r="E76" s="35">
        <v>0.98399999999999999</v>
      </c>
    </row>
    <row r="77" spans="1:5" x14ac:dyDescent="0.35">
      <c r="E77" s="35">
        <v>0.65400000000000003</v>
      </c>
    </row>
    <row r="78" spans="1:5" x14ac:dyDescent="0.35">
      <c r="E78" s="35">
        <v>0.90900000000000003</v>
      </c>
    </row>
    <row r="79" spans="1:5" x14ac:dyDescent="0.35">
      <c r="A79" s="35">
        <v>0.94</v>
      </c>
    </row>
    <row r="80" spans="1:5" x14ac:dyDescent="0.35">
      <c r="A80" s="35">
        <v>0.94499999999999995</v>
      </c>
      <c r="E80" s="35">
        <v>0.98</v>
      </c>
    </row>
    <row r="81" spans="1:5" x14ac:dyDescent="0.35">
      <c r="A81" s="35">
        <v>0.97299999999999998</v>
      </c>
      <c r="E81" s="35">
        <v>0.97</v>
      </c>
    </row>
    <row r="82" spans="1:5" x14ac:dyDescent="0.35">
      <c r="A82" s="35">
        <v>0.97699999999999998</v>
      </c>
      <c r="E82" s="35">
        <v>0.97</v>
      </c>
    </row>
    <row r="83" spans="1:5" x14ac:dyDescent="0.35">
      <c r="A83" s="35">
        <v>0.96</v>
      </c>
      <c r="E83" s="35">
        <v>0.98</v>
      </c>
    </row>
    <row r="84" spans="1:5" x14ac:dyDescent="0.35">
      <c r="A84" s="35">
        <v>0.95499999999999996</v>
      </c>
      <c r="E84" s="35">
        <v>0.98</v>
      </c>
    </row>
    <row r="85" spans="1:5" x14ac:dyDescent="0.35">
      <c r="A85" s="35">
        <v>0.92800000000000005</v>
      </c>
      <c r="E85" s="35">
        <v>0.89</v>
      </c>
    </row>
    <row r="86" spans="1:5" x14ac:dyDescent="0.35">
      <c r="A86" s="35">
        <v>0.95</v>
      </c>
      <c r="E86" s="35">
        <v>0.62</v>
      </c>
    </row>
    <row r="87" spans="1:5" x14ac:dyDescent="0.35">
      <c r="A87" s="35">
        <v>0.96699999999999997</v>
      </c>
      <c r="E87" s="35">
        <v>0.86</v>
      </c>
    </row>
    <row r="88" spans="1:5" x14ac:dyDescent="0.35">
      <c r="A88" s="35">
        <v>0.95699999999999996</v>
      </c>
      <c r="E88" s="35">
        <v>0.97</v>
      </c>
    </row>
    <row r="89" spans="1:5" x14ac:dyDescent="0.35">
      <c r="A89" s="35">
        <v>0.99</v>
      </c>
      <c r="E89" s="35">
        <v>0.98</v>
      </c>
    </row>
    <row r="90" spans="1:5" x14ac:dyDescent="0.35">
      <c r="D90" s="35">
        <v>0.61</v>
      </c>
    </row>
    <row r="91" spans="1:5" x14ac:dyDescent="0.35">
      <c r="D91" s="35">
        <v>0.53</v>
      </c>
    </row>
    <row r="92" spans="1:5" x14ac:dyDescent="0.35">
      <c r="D92" s="35">
        <v>0.76</v>
      </c>
      <c r="E92" s="35">
        <v>0.98599999999999999</v>
      </c>
    </row>
    <row r="93" spans="1:5" x14ac:dyDescent="0.35">
      <c r="D93" s="35">
        <v>0.77</v>
      </c>
      <c r="E93" s="35">
        <v>0.74</v>
      </c>
    </row>
    <row r="94" spans="1:5" x14ac:dyDescent="0.35">
      <c r="D94" s="35">
        <v>0.82</v>
      </c>
      <c r="E94" s="35">
        <v>0.7</v>
      </c>
    </row>
    <row r="95" spans="1:5" x14ac:dyDescent="0.35">
      <c r="D95" s="35">
        <v>0.83</v>
      </c>
      <c r="E95" s="35">
        <v>0.87</v>
      </c>
    </row>
    <row r="96" spans="1:5" x14ac:dyDescent="0.35">
      <c r="D96" s="35">
        <v>0.83</v>
      </c>
      <c r="E96" s="35">
        <v>0.78</v>
      </c>
    </row>
    <row r="97" spans="1:5" x14ac:dyDescent="0.35">
      <c r="E97" s="35">
        <v>0.91</v>
      </c>
    </row>
    <row r="98" spans="1:5" x14ac:dyDescent="0.35">
      <c r="E98" s="35">
        <v>0.7</v>
      </c>
    </row>
    <row r="99" spans="1:5" x14ac:dyDescent="0.35">
      <c r="D99" s="35">
        <v>0.87</v>
      </c>
      <c r="E99" s="35">
        <v>0.95</v>
      </c>
    </row>
    <row r="100" spans="1:5" x14ac:dyDescent="0.35">
      <c r="D100" s="35">
        <v>0.84</v>
      </c>
    </row>
    <row r="101" spans="1:5" x14ac:dyDescent="0.35">
      <c r="A101" s="35">
        <v>0.98699999999999999</v>
      </c>
      <c r="D101" s="35">
        <v>0.89049999999999996</v>
      </c>
    </row>
    <row r="102" spans="1:5" x14ac:dyDescent="0.35">
      <c r="A102" s="35">
        <v>0.97899999999999998</v>
      </c>
    </row>
    <row r="103" spans="1:5" x14ac:dyDescent="0.35">
      <c r="A103" s="35">
        <v>0.97</v>
      </c>
      <c r="D103" s="35">
        <v>0.79</v>
      </c>
      <c r="E103" s="35">
        <v>0.87</v>
      </c>
    </row>
    <row r="104" spans="1:5" x14ac:dyDescent="0.35">
      <c r="A104" s="35">
        <v>0.97399999999999998</v>
      </c>
      <c r="E104" s="35">
        <v>0.91</v>
      </c>
    </row>
    <row r="105" spans="1:5" x14ac:dyDescent="0.35">
      <c r="A105" s="35">
        <v>0.97699999999999998</v>
      </c>
    </row>
    <row r="106" spans="1:5" x14ac:dyDescent="0.35">
      <c r="A106" s="35">
        <v>0.95</v>
      </c>
      <c r="D106" s="35">
        <v>0.36</v>
      </c>
    </row>
    <row r="107" spans="1:5" x14ac:dyDescent="0.35">
      <c r="A107" s="35">
        <v>0.9</v>
      </c>
      <c r="D107" s="35">
        <v>0.56999999999999995</v>
      </c>
    </row>
    <row r="108" spans="1:5" x14ac:dyDescent="0.35">
      <c r="A108" s="35">
        <v>0.97499999999999998</v>
      </c>
      <c r="D108" s="35">
        <v>0.82</v>
      </c>
    </row>
    <row r="109" spans="1:5" x14ac:dyDescent="0.35">
      <c r="A109" s="35">
        <v>0.95399999999999996</v>
      </c>
    </row>
    <row r="110" spans="1:5" x14ac:dyDescent="0.35">
      <c r="A110" s="35">
        <v>0.95</v>
      </c>
      <c r="D110" s="35">
        <v>0.96699999999999997</v>
      </c>
      <c r="E110" s="35">
        <v>0.97</v>
      </c>
    </row>
    <row r="111" spans="1:5" x14ac:dyDescent="0.35">
      <c r="E111" s="35">
        <v>0.96199999999999997</v>
      </c>
    </row>
    <row r="112" spans="1:5" x14ac:dyDescent="0.35">
      <c r="A112" s="35">
        <v>0.95699999999999996</v>
      </c>
      <c r="D112" s="35">
        <v>0.96099999999999997</v>
      </c>
      <c r="E112" s="35">
        <v>0.97</v>
      </c>
    </row>
    <row r="113" spans="1:5" x14ac:dyDescent="0.35">
      <c r="A113" s="35">
        <v>0.93799999999999994</v>
      </c>
      <c r="D113" s="35">
        <v>0.96099999999999997</v>
      </c>
      <c r="E113" s="35">
        <v>0.98499999999999999</v>
      </c>
    </row>
    <row r="114" spans="1:5" x14ac:dyDescent="0.35">
      <c r="A114" s="35">
        <v>0.98499999999999999</v>
      </c>
      <c r="E114" s="35">
        <v>0.97399999999999998</v>
      </c>
    </row>
    <row r="115" spans="1:5" x14ac:dyDescent="0.35">
      <c r="A115" s="35">
        <v>0.98099999999999998</v>
      </c>
      <c r="D115" s="35">
        <v>0.96799999999999997</v>
      </c>
      <c r="E115" s="35">
        <v>0.97199999999999998</v>
      </c>
    </row>
    <row r="116" spans="1:5" x14ac:dyDescent="0.35">
      <c r="A116" s="35">
        <v>0.97499999999999998</v>
      </c>
      <c r="D116" s="35">
        <v>0.95599999999999996</v>
      </c>
      <c r="E116" s="35">
        <v>0.98799999999999999</v>
      </c>
    </row>
    <row r="117" spans="1:5" x14ac:dyDescent="0.35">
      <c r="A117" s="35">
        <v>0.96</v>
      </c>
      <c r="D117" s="35">
        <v>0.95199999999999996</v>
      </c>
    </row>
    <row r="118" spans="1:5" x14ac:dyDescent="0.35">
      <c r="D118" s="35">
        <v>0.96899999999999997</v>
      </c>
    </row>
    <row r="119" spans="1:5" x14ac:dyDescent="0.35">
      <c r="A119" s="35">
        <v>0.97299999999999998</v>
      </c>
    </row>
    <row r="120" spans="1:5" x14ac:dyDescent="0.35">
      <c r="A120" s="35">
        <v>0.95699999999999996</v>
      </c>
    </row>
    <row r="121" spans="1:5" x14ac:dyDescent="0.35">
      <c r="A121" s="35">
        <v>0.98</v>
      </c>
    </row>
    <row r="122" spans="1:5" x14ac:dyDescent="0.35">
      <c r="A122" s="35">
        <v>0.95799999999999996</v>
      </c>
    </row>
    <row r="123" spans="1:5" x14ac:dyDescent="0.35">
      <c r="A123" s="35">
        <v>0.96450000000000002</v>
      </c>
    </row>
    <row r="124" spans="1:5" x14ac:dyDescent="0.35">
      <c r="A124" s="35">
        <v>0.97430000000000005</v>
      </c>
    </row>
    <row r="125" spans="1:5" x14ac:dyDescent="0.35">
      <c r="A125" s="35">
        <v>0.95150000000000001</v>
      </c>
    </row>
    <row r="126" spans="1:5" x14ac:dyDescent="0.35">
      <c r="A126" s="35">
        <v>0.92359999999999998</v>
      </c>
    </row>
    <row r="127" spans="1:5" x14ac:dyDescent="0.35">
      <c r="A127" s="35">
        <v>0.98499999999999999</v>
      </c>
    </row>
    <row r="128" spans="1:5" x14ac:dyDescent="0.35">
      <c r="A128" s="35">
        <v>0.98399999999999999</v>
      </c>
    </row>
    <row r="129" spans="1:1" x14ac:dyDescent="0.35">
      <c r="A129" s="35">
        <v>0.98</v>
      </c>
    </row>
    <row r="130" spans="1:1" x14ac:dyDescent="0.35">
      <c r="A130" s="35">
        <v>0.97</v>
      </c>
    </row>
    <row r="131" spans="1:1" x14ac:dyDescent="0.35">
      <c r="A131" s="35">
        <v>0.98399999999999999</v>
      </c>
    </row>
    <row r="132" spans="1:1" x14ac:dyDescent="0.35">
      <c r="A132" s="35">
        <v>0.98199999999999998</v>
      </c>
    </row>
    <row r="133" spans="1:1" x14ac:dyDescent="0.35">
      <c r="A133" s="35">
        <v>0.98</v>
      </c>
    </row>
    <row r="134" spans="1:1" x14ac:dyDescent="0.35">
      <c r="A134" s="35">
        <v>0.97</v>
      </c>
    </row>
    <row r="135" spans="1:1" x14ac:dyDescent="0.35">
      <c r="A135" s="35">
        <v>0.97499999999999998</v>
      </c>
    </row>
    <row r="136" spans="1:1" x14ac:dyDescent="0.35">
      <c r="A136" s="35">
        <v>0.98099999999999998</v>
      </c>
    </row>
    <row r="137" spans="1:1" x14ac:dyDescent="0.35">
      <c r="A137" s="35">
        <v>0.98</v>
      </c>
    </row>
    <row r="139" spans="1:1" x14ac:dyDescent="0.35">
      <c r="A139" s="35">
        <v>0.97699999999999998</v>
      </c>
    </row>
    <row r="140" spans="1:1" x14ac:dyDescent="0.35">
      <c r="A140" s="35">
        <v>0.97399999999999998</v>
      </c>
    </row>
    <row r="141" spans="1:1" x14ac:dyDescent="0.35">
      <c r="A141" s="35">
        <v>0.97699999999999998</v>
      </c>
    </row>
    <row r="142" spans="1:1" x14ac:dyDescent="0.35">
      <c r="A142" s="35">
        <v>0.98699999999999999</v>
      </c>
    </row>
    <row r="143" spans="1:1" x14ac:dyDescent="0.35">
      <c r="A143" s="35">
        <v>0.9073</v>
      </c>
    </row>
    <row r="144" spans="1:1" x14ac:dyDescent="0.35">
      <c r="A144" s="35">
        <v>0.95189999999999997</v>
      </c>
    </row>
    <row r="145" spans="1:1" x14ac:dyDescent="0.35">
      <c r="A145" s="35">
        <v>0.96109999999999995</v>
      </c>
    </row>
    <row r="146" spans="1:1" x14ac:dyDescent="0.35">
      <c r="A146" s="35">
        <v>0.97299999999999998</v>
      </c>
    </row>
    <row r="147" spans="1:1" x14ac:dyDescent="0.35">
      <c r="A147" s="35">
        <v>0.9667</v>
      </c>
    </row>
    <row r="148" spans="1:1" x14ac:dyDescent="0.35">
      <c r="A148" s="35">
        <v>0.96699999999999997</v>
      </c>
    </row>
    <row r="149" spans="1:1" x14ac:dyDescent="0.35">
      <c r="A149" s="35">
        <v>0.98699999999999999</v>
      </c>
    </row>
    <row r="150" spans="1:1" x14ac:dyDescent="0.35">
      <c r="A150" s="35">
        <v>0.97699999999999998</v>
      </c>
    </row>
    <row r="151" spans="1:1" x14ac:dyDescent="0.35">
      <c r="A151" s="35">
        <v>0.96599999999999997</v>
      </c>
    </row>
    <row r="152" spans="1:1" x14ac:dyDescent="0.35">
      <c r="A152" s="35">
        <v>0.96630000000000005</v>
      </c>
    </row>
    <row r="153" spans="1:1" x14ac:dyDescent="0.35">
      <c r="A153" s="35">
        <v>0.96970000000000001</v>
      </c>
    </row>
    <row r="154" spans="1:1" x14ac:dyDescent="0.35">
      <c r="A154" s="35">
        <v>0.96799999999999997</v>
      </c>
    </row>
    <row r="155" spans="1:1" x14ac:dyDescent="0.35">
      <c r="A155" s="35">
        <v>0.96960000000000002</v>
      </c>
    </row>
    <row r="156" spans="1:1" x14ac:dyDescent="0.35">
      <c r="A156" s="35">
        <v>0.98499999999999999</v>
      </c>
    </row>
    <row r="157" spans="1:1" x14ac:dyDescent="0.35">
      <c r="A157" s="35">
        <v>0.98</v>
      </c>
    </row>
    <row r="158" spans="1:1" x14ac:dyDescent="0.35">
      <c r="A158" s="35">
        <v>0.95699999999999996</v>
      </c>
    </row>
    <row r="159" spans="1:1" x14ac:dyDescent="0.35">
      <c r="A159" s="35">
        <v>0.93799999999999994</v>
      </c>
    </row>
    <row r="160" spans="1:1" x14ac:dyDescent="0.35">
      <c r="A160" s="35">
        <v>0.90500000000000003</v>
      </c>
    </row>
    <row r="161" spans="1:1" x14ac:dyDescent="0.35">
      <c r="A161" s="35">
        <v>0.97499999999999998</v>
      </c>
    </row>
    <row r="162" spans="1:1" x14ac:dyDescent="0.35">
      <c r="A162" s="35">
        <v>0.99199999999999999</v>
      </c>
    </row>
    <row r="163" spans="1:1" x14ac:dyDescent="0.35">
      <c r="A163" s="35">
        <v>0.99199999999999999</v>
      </c>
    </row>
    <row r="164" spans="1:1" x14ac:dyDescent="0.35">
      <c r="A164" s="35">
        <v>0.95</v>
      </c>
    </row>
    <row r="165" spans="1:1" x14ac:dyDescent="0.35">
      <c r="A165" s="35">
        <v>0.94399999999999995</v>
      </c>
    </row>
    <row r="166" spans="1:1" x14ac:dyDescent="0.35">
      <c r="A166" s="35">
        <v>0.97299999999999998</v>
      </c>
    </row>
    <row r="167" spans="1:1" x14ac:dyDescent="0.35">
      <c r="A167" s="35">
        <v>0.95599999999999996</v>
      </c>
    </row>
    <row r="168" spans="1:1" x14ac:dyDescent="0.35">
      <c r="A168" s="35">
        <v>0.97</v>
      </c>
    </row>
    <row r="169" spans="1:1" x14ac:dyDescent="0.35">
      <c r="A169" s="35">
        <v>0.93400000000000005</v>
      </c>
    </row>
    <row r="170" spans="1:1" x14ac:dyDescent="0.35">
      <c r="A170" s="35">
        <v>0.96799999999999997</v>
      </c>
    </row>
    <row r="171" spans="1:1" x14ac:dyDescent="0.35">
      <c r="A171" s="35">
        <v>0.96</v>
      </c>
    </row>
    <row r="172" spans="1:1" x14ac:dyDescent="0.35">
      <c r="A172" s="35">
        <v>0.92</v>
      </c>
    </row>
    <row r="173" spans="1:1" x14ac:dyDescent="0.35">
      <c r="A173" s="35">
        <v>0.98</v>
      </c>
    </row>
    <row r="174" spans="1:1" x14ac:dyDescent="0.35">
      <c r="A174" s="35">
        <v>0.98</v>
      </c>
    </row>
    <row r="175" spans="1:1" x14ac:dyDescent="0.35">
      <c r="A175" s="35">
        <v>0.97499999999999998</v>
      </c>
    </row>
    <row r="176" spans="1:1" x14ac:dyDescent="0.35">
      <c r="A176" s="35">
        <v>0.97399999999999998</v>
      </c>
    </row>
    <row r="177" spans="1:1" x14ac:dyDescent="0.35">
      <c r="A177" s="35">
        <v>0.97399999999999998</v>
      </c>
    </row>
    <row r="178" spans="1:1" x14ac:dyDescent="0.35">
      <c r="A178" s="35">
        <v>0.97499999999999998</v>
      </c>
    </row>
    <row r="179" spans="1:1" x14ac:dyDescent="0.35">
      <c r="A179" s="35">
        <v>0.97599999999999998</v>
      </c>
    </row>
    <row r="180" spans="1:1" x14ac:dyDescent="0.35">
      <c r="A180" s="35">
        <v>0.94</v>
      </c>
    </row>
    <row r="181" spans="1:1" x14ac:dyDescent="0.35">
      <c r="A181" s="35">
        <v>0.96</v>
      </c>
    </row>
    <row r="182" spans="1:1" x14ac:dyDescent="0.35">
      <c r="A182" s="35">
        <v>0.96499999999999997</v>
      </c>
    </row>
    <row r="183" spans="1:1" x14ac:dyDescent="0.35">
      <c r="A183" s="35">
        <v>0.94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4.1a</vt:lpstr>
      <vt:lpstr>Figure 4.1b</vt:lpstr>
      <vt:lpstr>Figure 4.1c</vt:lpstr>
      <vt:lpstr>Figure 4.1d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 Qiong</dc:creator>
  <cp:lastModifiedBy>Shenghua Zhou</cp:lastModifiedBy>
  <dcterms:created xsi:type="dcterms:W3CDTF">2015-06-05T18:17:20Z</dcterms:created>
  <dcterms:modified xsi:type="dcterms:W3CDTF">2023-07-07T03:07:13Z</dcterms:modified>
</cp:coreProperties>
</file>