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/Figure 4.2/"/>
    </mc:Choice>
  </mc:AlternateContent>
  <xr:revisionPtr revIDLastSave="43" documentId="11_F25DC773A252ABDACC10483C711D40045ADE58EB" xr6:coauthVersionLast="47" xr6:coauthVersionMax="47" xr10:uidLastSave="{A5307188-A305-40FE-BBCA-5E4DD6F0CA18}"/>
  <bookViews>
    <workbookView xWindow="-110" yWindow="-110" windowWidth="19420" windowHeight="10420" firstSheet="2" activeTab="6" xr2:uid="{00000000-000D-0000-FFFF-FFFF00000000}"/>
  </bookViews>
  <sheets>
    <sheet name="Figure 4.2a MPD diffusion" sheetId="1" r:id="rId1"/>
    <sheet name="Figure 4.2a Crosslinking" sheetId="2" r:id="rId2"/>
    <sheet name="Figure 4.2b" sheetId="3" r:id="rId3"/>
    <sheet name="Figure 4.2c" sheetId="4" r:id="rId4"/>
    <sheet name="DBES" sheetId="5" r:id="rId5"/>
    <sheet name="Carboxyl group" sheetId="6" r:id="rId6"/>
    <sheet name="Zeta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E10" i="4"/>
  <c r="D10" i="4"/>
  <c r="F10" i="4" s="1"/>
  <c r="E9" i="4"/>
  <c r="D9" i="4"/>
  <c r="F9" i="4" s="1"/>
  <c r="H13" i="2"/>
  <c r="E13" i="2"/>
  <c r="H12" i="2"/>
  <c r="E12" i="2"/>
  <c r="F11" i="2"/>
  <c r="E11" i="2"/>
  <c r="H11" i="2" s="1"/>
  <c r="G11" i="2" l="1"/>
  <c r="E10" i="2" l="1"/>
  <c r="H10" i="2" s="1"/>
  <c r="E9" i="2"/>
  <c r="H9" i="2" s="1"/>
  <c r="E8" i="2"/>
  <c r="H8" i="2" s="1"/>
  <c r="E7" i="2"/>
  <c r="H7" i="2" s="1"/>
  <c r="E6" i="2"/>
  <c r="H6" i="2" s="1"/>
  <c r="E5" i="2"/>
  <c r="H5" i="2" s="1"/>
  <c r="E4" i="2"/>
  <c r="H4" i="2" s="1"/>
  <c r="H3" i="2"/>
  <c r="E3" i="2"/>
  <c r="G2" i="2"/>
  <c r="E2" i="2"/>
  <c r="H2" i="2" s="1"/>
  <c r="J8" i="2" l="1"/>
  <c r="I8" i="2"/>
  <c r="I2" i="2"/>
  <c r="J2" i="2"/>
  <c r="J5" i="2"/>
  <c r="I5" i="2"/>
  <c r="F2" i="2"/>
  <c r="F5" i="2"/>
  <c r="G5" i="2"/>
  <c r="F8" i="2"/>
  <c r="G8" i="2"/>
  <c r="J11" i="2" l="1"/>
  <c r="I11" i="2"/>
  <c r="D11" i="1" l="1"/>
  <c r="C11" i="1"/>
  <c r="D8" i="1"/>
  <c r="C8" i="1"/>
  <c r="D5" i="1"/>
  <c r="C5" i="1"/>
  <c r="D2" i="1"/>
  <c r="C2" i="1"/>
</calcChain>
</file>

<file path=xl/sharedStrings.xml><?xml version="1.0" encoding="utf-8"?>
<sst xmlns="http://schemas.openxmlformats.org/spreadsheetml/2006/main" count="81" uniqueCount="55">
  <si>
    <t>Absorbance</t>
  </si>
  <si>
    <t>Average value</t>
    <phoneticPr fontId="1" type="noConversion"/>
  </si>
  <si>
    <t>Error bar</t>
    <phoneticPr fontId="1" type="noConversion"/>
  </si>
  <si>
    <t>IG 0</t>
    <phoneticPr fontId="1" type="noConversion"/>
  </si>
  <si>
    <t>IG 25</t>
    <phoneticPr fontId="1" type="noConversion"/>
  </si>
  <si>
    <t>IG 50</t>
    <phoneticPr fontId="1" type="noConversion"/>
  </si>
  <si>
    <t>IG 100</t>
    <phoneticPr fontId="1" type="noConversion"/>
  </si>
  <si>
    <t xml:space="preserve">Membranes </t>
    <phoneticPr fontId="1" type="noConversion"/>
  </si>
  <si>
    <t>C</t>
  </si>
  <si>
    <t>N</t>
  </si>
  <si>
    <t>O</t>
  </si>
  <si>
    <t>O/N</t>
  </si>
  <si>
    <t>Average O/N</t>
  </si>
  <si>
    <t>Error bar</t>
  </si>
  <si>
    <t>Crosslinking degree</t>
  </si>
  <si>
    <t>Average crosslinking degree</t>
  </si>
  <si>
    <t>IG-0</t>
    <phoneticPr fontId="1" type="noConversion"/>
  </si>
  <si>
    <t>IG-25</t>
    <phoneticPr fontId="1" type="noConversion"/>
  </si>
  <si>
    <t>IG-50</t>
    <phoneticPr fontId="1" type="noConversion"/>
  </si>
  <si>
    <t>IG-100</t>
    <phoneticPr fontId="1" type="noConversion"/>
  </si>
  <si>
    <t>Neutral molecular</t>
    <phoneticPr fontId="1" type="noConversion"/>
  </si>
  <si>
    <t>Mw</t>
    <phoneticPr fontId="1" type="noConversion"/>
  </si>
  <si>
    <t>Stokes radius</t>
    <phoneticPr fontId="1" type="noConversion"/>
  </si>
  <si>
    <t>Ethonal</t>
    <phoneticPr fontId="1" type="noConversion"/>
  </si>
  <si>
    <t>TFC-25</t>
    <phoneticPr fontId="1" type="noConversion"/>
  </si>
  <si>
    <t>R：50%</t>
    <phoneticPr fontId="1" type="noConversion"/>
  </si>
  <si>
    <t>R:84.13%</t>
    <phoneticPr fontId="1" type="noConversion"/>
  </si>
  <si>
    <t>(R:84.13%)/(R:50%)</t>
    <phoneticPr fontId="1" type="noConversion"/>
  </si>
  <si>
    <t>μ</t>
    <phoneticPr fontId="1" type="noConversion"/>
  </si>
  <si>
    <t>σ</t>
    <phoneticPr fontId="1" type="noConversion"/>
  </si>
  <si>
    <t>Ethylene glycol</t>
    <phoneticPr fontId="1" type="noConversion"/>
  </si>
  <si>
    <t>Glycerol</t>
    <phoneticPr fontId="1" type="noConversion"/>
  </si>
  <si>
    <t>Glucose</t>
    <phoneticPr fontId="1" type="noConversion"/>
  </si>
  <si>
    <t>R</t>
  </si>
  <si>
    <t>Average</t>
  </si>
  <si>
    <t>TFC-25</t>
  </si>
  <si>
    <t>乙醇</t>
  </si>
  <si>
    <t>TFC-100</t>
    <phoneticPr fontId="1" type="noConversion"/>
  </si>
  <si>
    <t>乙二醇</t>
  </si>
  <si>
    <t>丙三醇</t>
  </si>
  <si>
    <t>葡萄糖</t>
  </si>
  <si>
    <t>TFC-100</t>
  </si>
  <si>
    <t>Sample</t>
  </si>
  <si>
    <t>Test conc.</t>
  </si>
  <si>
    <t>Real conc.</t>
  </si>
  <si>
    <t>COO- density (nm-2)</t>
  </si>
  <si>
    <t>average</t>
  </si>
  <si>
    <t>error bar</t>
  </si>
  <si>
    <t>TFC-0</t>
  </si>
  <si>
    <t>TFC-50</t>
  </si>
  <si>
    <t>测试样品稀释5倍</t>
    <phoneticPr fontId="1" type="noConversion"/>
  </si>
  <si>
    <t>pH</t>
  </si>
  <si>
    <t>ZetaPotential</t>
  </si>
  <si>
    <t>-</t>
  </si>
  <si>
    <t>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</si>
</sst>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%"/>
    <numFmt numFmtId="177" formatCode="0.000%"/>
    <numFmt numFmtId="178" formatCode="0.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76" fontId="0" fillId="0" borderId="0" xfId="0" applyNumberFormat="1"/>
    <xf numFmtId="177" fontId="0" fillId="0" borderId="0" xfId="0" applyNumberFormat="1"/>
    <xf numFmtId="1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8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zoomScale="85" zoomScaleNormal="85" workbookViewId="0">
      <selection activeCell="F20" sqref="F20"/>
    </sheetView>
  </sheetViews>
  <sheetFormatPr defaultRowHeight="14" x14ac:dyDescent="0.3"/>
  <cols>
    <col min="2" max="2" width="11.4140625" bestFit="1" customWidth="1"/>
    <col min="3" max="3" width="13.4140625" bestFit="1" customWidth="1"/>
    <col min="4" max="4" width="8.75" bestFit="1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t="s">
        <v>3</v>
      </c>
      <c r="B2">
        <v>1.4E-2</v>
      </c>
      <c r="C2" s="14">
        <f>AVERAGE(B2:B4)</f>
        <v>1.6333333333333335E-2</v>
      </c>
      <c r="D2" s="14">
        <f>STDEV(B2:B4)</f>
        <v>2.5166114784235826E-3</v>
      </c>
    </row>
    <row r="3" spans="1:4" x14ac:dyDescent="0.3">
      <c r="B3">
        <v>1.6E-2</v>
      </c>
      <c r="C3" s="14"/>
      <c r="D3" s="14"/>
    </row>
    <row r="4" spans="1:4" x14ac:dyDescent="0.3">
      <c r="B4">
        <v>1.9E-2</v>
      </c>
      <c r="C4" s="14"/>
      <c r="D4" s="14"/>
    </row>
    <row r="5" spans="1:4" x14ac:dyDescent="0.3">
      <c r="A5" t="s">
        <v>4</v>
      </c>
      <c r="B5">
        <v>2.8000000000000001E-2</v>
      </c>
      <c r="C5" s="14">
        <f t="shared" ref="C5" si="0">AVERAGE(B5:B7)</f>
        <v>2.8999999999999998E-2</v>
      </c>
      <c r="D5" s="14">
        <f t="shared" ref="D5" si="1">STDEV(B5:B7)</f>
        <v>9.9999999999999915E-4</v>
      </c>
    </row>
    <row r="6" spans="1:4" x14ac:dyDescent="0.3">
      <c r="B6">
        <v>2.9000000000000001E-2</v>
      </c>
      <c r="C6" s="14"/>
      <c r="D6" s="14"/>
    </row>
    <row r="7" spans="1:4" x14ac:dyDescent="0.3">
      <c r="B7">
        <v>0.03</v>
      </c>
      <c r="C7" s="14"/>
      <c r="D7" s="14"/>
    </row>
    <row r="8" spans="1:4" x14ac:dyDescent="0.3">
      <c r="A8" t="s">
        <v>5</v>
      </c>
      <c r="B8">
        <v>4.2000000000000003E-2</v>
      </c>
      <c r="C8" s="14">
        <f t="shared" ref="C8" si="2">AVERAGE(B8:B10)</f>
        <v>4.2666666666666665E-2</v>
      </c>
      <c r="D8" s="14">
        <f t="shared" ref="D8" si="3">STDEV(B8:B10)</f>
        <v>4.0414518843273801E-3</v>
      </c>
    </row>
    <row r="9" spans="1:4" x14ac:dyDescent="0.3">
      <c r="B9">
        <v>4.7E-2</v>
      </c>
      <c r="C9" s="14"/>
      <c r="D9" s="14"/>
    </row>
    <row r="10" spans="1:4" x14ac:dyDescent="0.3">
      <c r="B10">
        <v>3.9E-2</v>
      </c>
      <c r="C10" s="14"/>
      <c r="D10" s="14"/>
    </row>
    <row r="11" spans="1:4" x14ac:dyDescent="0.3">
      <c r="A11" t="s">
        <v>6</v>
      </c>
      <c r="B11">
        <v>5.0999999999999997E-2</v>
      </c>
      <c r="C11" s="14">
        <f t="shared" ref="C11" si="4">AVERAGE(B11:B13)</f>
        <v>5.0666666666666665E-2</v>
      </c>
      <c r="D11" s="14">
        <f t="shared" ref="D11" si="5">STDEV(B11:B13)</f>
        <v>1.5275252316519442E-3</v>
      </c>
    </row>
    <row r="12" spans="1:4" x14ac:dyDescent="0.3">
      <c r="B12">
        <v>4.9000000000000002E-2</v>
      </c>
      <c r="C12" s="14"/>
      <c r="D12" s="14"/>
    </row>
    <row r="13" spans="1:4" x14ac:dyDescent="0.3">
      <c r="B13">
        <v>5.1999999999999998E-2</v>
      </c>
      <c r="C13" s="14"/>
      <c r="D13" s="14"/>
    </row>
    <row r="16" spans="1:4" x14ac:dyDescent="0.3">
      <c r="C16" s="1"/>
    </row>
    <row r="17" spans="3:3" x14ac:dyDescent="0.3">
      <c r="C17" s="1"/>
    </row>
    <row r="18" spans="3:3" x14ac:dyDescent="0.3">
      <c r="C18" s="1"/>
    </row>
    <row r="19" spans="3:3" x14ac:dyDescent="0.3">
      <c r="C19" s="2"/>
    </row>
    <row r="20" spans="3:3" x14ac:dyDescent="0.3">
      <c r="C20" s="1"/>
    </row>
    <row r="21" spans="3:3" x14ac:dyDescent="0.3">
      <c r="C21" s="3"/>
    </row>
  </sheetData>
  <mergeCells count="8">
    <mergeCell ref="C11:C13"/>
    <mergeCell ref="D11:D13"/>
    <mergeCell ref="C2:C4"/>
    <mergeCell ref="D2:D4"/>
    <mergeCell ref="C5:C7"/>
    <mergeCell ref="D5:D7"/>
    <mergeCell ref="C8:C10"/>
    <mergeCell ref="D8:D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D25F5-36D4-4351-8B9F-EC9B18342C86}">
  <dimension ref="A1:J13"/>
  <sheetViews>
    <sheetView topLeftCell="C1" workbookViewId="0">
      <selection activeCell="F19" sqref="F19"/>
    </sheetView>
  </sheetViews>
  <sheetFormatPr defaultRowHeight="14" x14ac:dyDescent="0.3"/>
  <sheetData>
    <row r="1" spans="1:10" x14ac:dyDescent="0.3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13</v>
      </c>
    </row>
    <row r="2" spans="1:10" x14ac:dyDescent="0.3">
      <c r="A2" s="14" t="s">
        <v>16</v>
      </c>
      <c r="B2">
        <v>73.92</v>
      </c>
      <c r="C2">
        <v>9.34</v>
      </c>
      <c r="D2">
        <v>16.739999999999998</v>
      </c>
      <c r="E2">
        <f t="shared" ref="E2:E13" si="0">D2/C2</f>
        <v>1.7922912205567449</v>
      </c>
      <c r="F2" s="14">
        <f>AVERAGE(E2:E4)</f>
        <v>1.7562619960461721</v>
      </c>
      <c r="G2" s="14">
        <f>STDEV(E2:E4)</f>
        <v>3.3928349161495466E-2</v>
      </c>
      <c r="H2">
        <f>(4-2*E2)/(1+E2)</f>
        <v>0.14877300613496949</v>
      </c>
      <c r="I2" s="14">
        <f>AVERAGE(H2:H4)</f>
        <v>0.17708065597107636</v>
      </c>
      <c r="J2" s="14">
        <f>STDEV(H2:H4)</f>
        <v>2.673374205312018E-2</v>
      </c>
    </row>
    <row r="3" spans="1:10" x14ac:dyDescent="0.3">
      <c r="A3" s="14"/>
      <c r="B3">
        <v>73.650000000000006</v>
      </c>
      <c r="C3">
        <v>9.67</v>
      </c>
      <c r="D3">
        <v>16.68</v>
      </c>
      <c r="E3">
        <f t="shared" si="0"/>
        <v>1.7249224405377457</v>
      </c>
      <c r="F3" s="14"/>
      <c r="G3" s="14"/>
      <c r="H3">
        <f t="shared" ref="H3:H13" si="1">(4-2*E3)/(1+E3)</f>
        <v>0.20189753320683107</v>
      </c>
      <c r="I3" s="14"/>
      <c r="J3" s="14"/>
    </row>
    <row r="4" spans="1:10" x14ac:dyDescent="0.3">
      <c r="A4" s="14"/>
      <c r="B4">
        <v>73.760000000000005</v>
      </c>
      <c r="C4">
        <v>9.5399999999999991</v>
      </c>
      <c r="D4">
        <v>16.71</v>
      </c>
      <c r="E4">
        <f t="shared" si="0"/>
        <v>1.7515723270440253</v>
      </c>
      <c r="F4" s="14"/>
      <c r="G4" s="14"/>
      <c r="H4">
        <f t="shared" si="1"/>
        <v>0.18057142857142847</v>
      </c>
      <c r="I4" s="14"/>
      <c r="J4" s="14"/>
    </row>
    <row r="5" spans="1:10" x14ac:dyDescent="0.3">
      <c r="A5" s="14" t="s">
        <v>17</v>
      </c>
      <c r="B5">
        <v>73.61</v>
      </c>
      <c r="C5">
        <v>10.9</v>
      </c>
      <c r="D5">
        <v>15.49</v>
      </c>
      <c r="E5">
        <f t="shared" si="0"/>
        <v>1.4211009174311926</v>
      </c>
      <c r="F5" s="14">
        <f t="shared" ref="F5" si="2">AVERAGE(E5:E7)</f>
        <v>1.4502996395891419</v>
      </c>
      <c r="G5" s="14">
        <f t="shared" ref="G5" si="3">STDEV(E5:E7)</f>
        <v>3.2137277368507189E-2</v>
      </c>
      <c r="H5">
        <f t="shared" si="1"/>
        <v>0.47821144372868524</v>
      </c>
      <c r="I5" s="14">
        <f t="shared" ref="I5" si="4">AVERAGE(H5:H7)</f>
        <v>0.44896010093864702</v>
      </c>
      <c r="J5" s="14">
        <f t="shared" ref="J5" si="5">STDEV(H5:H7)</f>
        <v>3.2022118293472041E-2</v>
      </c>
    </row>
    <row r="6" spans="1:10" x14ac:dyDescent="0.3">
      <c r="A6" s="14"/>
      <c r="B6">
        <v>73.959999999999994</v>
      </c>
      <c r="C6">
        <v>10.48</v>
      </c>
      <c r="D6">
        <v>15.56</v>
      </c>
      <c r="E6">
        <f t="shared" si="0"/>
        <v>1.4847328244274809</v>
      </c>
      <c r="F6" s="14"/>
      <c r="G6" s="14"/>
      <c r="H6">
        <f t="shared" si="1"/>
        <v>0.41474654377880182</v>
      </c>
      <c r="I6" s="14"/>
      <c r="J6" s="14"/>
    </row>
    <row r="7" spans="1:10" x14ac:dyDescent="0.3">
      <c r="A7" s="14"/>
      <c r="B7">
        <v>73.739999999999995</v>
      </c>
      <c r="C7">
        <v>10.74</v>
      </c>
      <c r="D7">
        <v>15.52</v>
      </c>
      <c r="E7">
        <f t="shared" si="0"/>
        <v>1.4450651769087524</v>
      </c>
      <c r="F7" s="14"/>
      <c r="G7" s="14"/>
      <c r="H7">
        <f t="shared" si="1"/>
        <v>0.45392231530845395</v>
      </c>
      <c r="I7" s="14"/>
      <c r="J7" s="14"/>
    </row>
    <row r="8" spans="1:10" x14ac:dyDescent="0.3">
      <c r="A8" s="14" t="s">
        <v>18</v>
      </c>
      <c r="B8">
        <v>73.81</v>
      </c>
      <c r="C8">
        <v>11.45</v>
      </c>
      <c r="D8">
        <v>14.74</v>
      </c>
      <c r="E8">
        <f t="shared" si="0"/>
        <v>1.2873362445414849</v>
      </c>
      <c r="F8" s="14">
        <f t="shared" ref="F8" si="6">AVERAGE(E8:E10)</f>
        <v>1.2723012548000889</v>
      </c>
      <c r="G8" s="14">
        <f t="shared" ref="G8" si="7">STDEV(E8:E10)</f>
        <v>1.5252461537831264E-2</v>
      </c>
      <c r="H8">
        <f t="shared" si="1"/>
        <v>0.62313860252004571</v>
      </c>
      <c r="I8" s="14">
        <f t="shared" ref="I8" si="8">AVERAGE(H8:H10)</f>
        <v>0.64057429365711871</v>
      </c>
      <c r="J8" s="14">
        <f t="shared" ref="J8" si="9">STDEV(H8:H10)</f>
        <v>1.7729815155819027E-2</v>
      </c>
    </row>
    <row r="9" spans="1:10" x14ac:dyDescent="0.3">
      <c r="A9" s="14"/>
      <c r="B9">
        <v>74.430000000000007</v>
      </c>
      <c r="C9">
        <v>11.33</v>
      </c>
      <c r="D9">
        <v>14.24</v>
      </c>
      <c r="E9">
        <f t="shared" si="0"/>
        <v>1.2568402471315092</v>
      </c>
      <c r="F9" s="14"/>
      <c r="G9" s="14"/>
      <c r="H9">
        <f t="shared" si="1"/>
        <v>0.65858427845131018</v>
      </c>
      <c r="I9" s="14"/>
      <c r="J9" s="14"/>
    </row>
    <row r="10" spans="1:10" x14ac:dyDescent="0.3">
      <c r="A10" s="14"/>
      <c r="B10">
        <v>74.25</v>
      </c>
      <c r="C10">
        <v>11.33</v>
      </c>
      <c r="D10">
        <v>14.42</v>
      </c>
      <c r="E10">
        <f t="shared" si="0"/>
        <v>1.2727272727272727</v>
      </c>
      <c r="F10" s="14"/>
      <c r="G10" s="14"/>
      <c r="H10">
        <f t="shared" si="1"/>
        <v>0.64000000000000012</v>
      </c>
      <c r="I10" s="14"/>
      <c r="J10" s="14"/>
    </row>
    <row r="11" spans="1:10" x14ac:dyDescent="0.3">
      <c r="A11" s="14" t="s">
        <v>19</v>
      </c>
      <c r="B11">
        <v>71.331000000000003</v>
      </c>
      <c r="C11">
        <v>13.506</v>
      </c>
      <c r="D11">
        <v>15.163</v>
      </c>
      <c r="E11">
        <f t="shared" si="0"/>
        <v>1.1226862135347253</v>
      </c>
      <c r="F11" s="14">
        <f t="shared" ref="F11" si="10">AVERAGE(E11:E13)</f>
        <v>1.1556078615980923</v>
      </c>
      <c r="G11" s="14">
        <f t="shared" ref="G11" si="11">STDEV(E11:E13)</f>
        <v>3.804577999900393E-2</v>
      </c>
      <c r="H11">
        <f t="shared" si="1"/>
        <v>0.82660713662841401</v>
      </c>
      <c r="I11" s="14">
        <f t="shared" ref="I11" si="12">AVERAGE(H11:H13)</f>
        <v>0.78401251188536814</v>
      </c>
      <c r="J11" s="14">
        <f t="shared" ref="J11" si="13">STDEV(H11:H13)</f>
        <v>4.8860940616605258E-2</v>
      </c>
    </row>
    <row r="12" spans="1:10" x14ac:dyDescent="0.3">
      <c r="A12" s="14"/>
      <c r="B12">
        <v>73.908000000000001</v>
      </c>
      <c r="C12">
        <v>12.153</v>
      </c>
      <c r="D12">
        <v>13.938000000000001</v>
      </c>
      <c r="E12">
        <f t="shared" si="0"/>
        <v>1.1468773142433968</v>
      </c>
      <c r="F12" s="14"/>
      <c r="G12" s="14"/>
      <c r="H12">
        <f t="shared" si="1"/>
        <v>0.79475681269403242</v>
      </c>
      <c r="I12" s="14"/>
      <c r="J12" s="14"/>
    </row>
    <row r="13" spans="1:10" x14ac:dyDescent="0.3">
      <c r="A13" s="14"/>
      <c r="B13">
        <v>72.253</v>
      </c>
      <c r="C13">
        <v>12.628</v>
      </c>
      <c r="D13">
        <v>15.119</v>
      </c>
      <c r="E13">
        <f t="shared" si="0"/>
        <v>1.1972600570161545</v>
      </c>
      <c r="F13" s="14"/>
      <c r="G13" s="14"/>
      <c r="H13">
        <f t="shared" si="1"/>
        <v>0.73067358633365787</v>
      </c>
      <c r="I13" s="14"/>
      <c r="J13" s="14"/>
    </row>
  </sheetData>
  <mergeCells count="20">
    <mergeCell ref="A5:A7"/>
    <mergeCell ref="F5:F7"/>
    <mergeCell ref="G5:G7"/>
    <mergeCell ref="I5:I7"/>
    <mergeCell ref="J5:J7"/>
    <mergeCell ref="A2:A4"/>
    <mergeCell ref="F2:F4"/>
    <mergeCell ref="G2:G4"/>
    <mergeCell ref="I2:I4"/>
    <mergeCell ref="J2:J4"/>
    <mergeCell ref="A11:A13"/>
    <mergeCell ref="F11:F13"/>
    <mergeCell ref="G11:G13"/>
    <mergeCell ref="I11:I13"/>
    <mergeCell ref="J11:J13"/>
    <mergeCell ref="A8:A10"/>
    <mergeCell ref="F8:F10"/>
    <mergeCell ref="G8:G10"/>
    <mergeCell ref="I8:I10"/>
    <mergeCell ref="J8:J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1FD2-856A-475D-8A23-7C6C5288D2E9}">
  <dimension ref="B2:P34"/>
  <sheetViews>
    <sheetView workbookViewId="0">
      <selection activeCell="K10" sqref="K10"/>
    </sheetView>
  </sheetViews>
  <sheetFormatPr defaultRowHeight="14" x14ac:dyDescent="0.3"/>
  <cols>
    <col min="11" max="11" width="15.4140625" customWidth="1"/>
    <col min="12" max="12" width="12.75" customWidth="1"/>
  </cols>
  <sheetData>
    <row r="2" spans="2:16" x14ac:dyDescent="0.3">
      <c r="B2" s="4"/>
      <c r="C2" s="5"/>
      <c r="D2" s="5" t="s">
        <v>33</v>
      </c>
      <c r="E2" s="5" t="s">
        <v>34</v>
      </c>
      <c r="F2" s="6" t="s">
        <v>13</v>
      </c>
    </row>
    <row r="3" spans="2:16" x14ac:dyDescent="0.3">
      <c r="B3" s="8" t="s">
        <v>35</v>
      </c>
      <c r="C3" t="s">
        <v>36</v>
      </c>
      <c r="D3">
        <v>0.46673387096774188</v>
      </c>
      <c r="E3">
        <v>0.48752990394175272</v>
      </c>
      <c r="F3" s="9">
        <v>3.0078087693865083E-2</v>
      </c>
    </row>
    <row r="4" spans="2:16" x14ac:dyDescent="0.3">
      <c r="B4" s="8"/>
      <c r="D4">
        <v>0.47383777475199373</v>
      </c>
      <c r="F4" s="9"/>
      <c r="N4" s="13"/>
      <c r="O4" s="7"/>
      <c r="P4" s="7"/>
    </row>
    <row r="5" spans="2:16" x14ac:dyDescent="0.3">
      <c r="B5" s="8"/>
      <c r="D5">
        <v>0.52201806610552248</v>
      </c>
      <c r="F5" s="9"/>
    </row>
    <row r="6" spans="2:16" x14ac:dyDescent="0.3">
      <c r="B6" s="8"/>
      <c r="F6" s="9"/>
    </row>
    <row r="7" spans="2:16" x14ac:dyDescent="0.3">
      <c r="B7" s="8"/>
      <c r="C7" t="s">
        <v>38</v>
      </c>
      <c r="D7">
        <v>0.77035477284328735</v>
      </c>
      <c r="E7">
        <v>0.76478091331035358</v>
      </c>
      <c r="F7" s="9">
        <v>1.1046350949296608E-2</v>
      </c>
    </row>
    <row r="8" spans="2:16" x14ac:dyDescent="0.3">
      <c r="B8" s="8"/>
      <c r="D8">
        <v>0.77192982456140347</v>
      </c>
      <c r="F8" s="9"/>
    </row>
    <row r="9" spans="2:16" x14ac:dyDescent="0.3">
      <c r="B9" s="8"/>
      <c r="D9">
        <v>0.75205814252636993</v>
      </c>
      <c r="F9" s="9"/>
    </row>
    <row r="10" spans="2:16" x14ac:dyDescent="0.3">
      <c r="B10" s="8"/>
      <c r="F10" s="9"/>
    </row>
    <row r="11" spans="2:16" x14ac:dyDescent="0.3">
      <c r="B11" s="8"/>
      <c r="C11" t="s">
        <v>39</v>
      </c>
      <c r="D11">
        <v>0.94219820769636264</v>
      </c>
      <c r="E11">
        <v>0.94016080353475406</v>
      </c>
      <c r="F11" s="9">
        <v>1.6610818212232939E-2</v>
      </c>
    </row>
    <row r="12" spans="2:16" x14ac:dyDescent="0.3">
      <c r="B12" s="8"/>
      <c r="D12">
        <v>0.92262526096033404</v>
      </c>
      <c r="F12" s="9"/>
    </row>
    <row r="13" spans="2:16" x14ac:dyDescent="0.3">
      <c r="B13" s="8"/>
      <c r="D13">
        <v>0.95565894194756551</v>
      </c>
      <c r="F13" s="9"/>
    </row>
    <row r="14" spans="2:16" x14ac:dyDescent="0.3">
      <c r="B14" s="8"/>
      <c r="F14" s="9"/>
    </row>
    <row r="15" spans="2:16" x14ac:dyDescent="0.3">
      <c r="B15" s="8"/>
      <c r="C15" t="s">
        <v>40</v>
      </c>
      <c r="D15">
        <v>0.96411184210526313</v>
      </c>
      <c r="E15">
        <v>0.97082080081900823</v>
      </c>
      <c r="F15" s="9">
        <v>7.8279454938326269E-3</v>
      </c>
    </row>
    <row r="16" spans="2:16" x14ac:dyDescent="0.3">
      <c r="B16" s="8"/>
      <c r="D16">
        <v>0.97942114858705565</v>
      </c>
      <c r="F16" s="9"/>
    </row>
    <row r="17" spans="2:6" x14ac:dyDescent="0.3">
      <c r="B17" s="8"/>
      <c r="D17">
        <v>0.96892941176470593</v>
      </c>
      <c r="F17" s="9"/>
    </row>
    <row r="18" spans="2:6" x14ac:dyDescent="0.3">
      <c r="B18" s="8"/>
      <c r="F18" s="9"/>
    </row>
    <row r="19" spans="2:6" x14ac:dyDescent="0.3">
      <c r="B19" s="8"/>
      <c r="F19" s="9"/>
    </row>
    <row r="20" spans="2:6" x14ac:dyDescent="0.3">
      <c r="B20" s="8" t="s">
        <v>41</v>
      </c>
      <c r="C20" t="s">
        <v>36</v>
      </c>
      <c r="D20">
        <v>0.62674094707520889</v>
      </c>
      <c r="E20">
        <v>0.59842663835784859</v>
      </c>
      <c r="F20" s="9">
        <v>3.0359618740314013E-2</v>
      </c>
    </row>
    <row r="21" spans="2:6" x14ac:dyDescent="0.3">
      <c r="B21" s="8"/>
      <c r="D21">
        <v>0.60217008151575235</v>
      </c>
      <c r="F21" s="9"/>
    </row>
    <row r="22" spans="2:6" x14ac:dyDescent="0.3">
      <c r="B22" s="8"/>
      <c r="D22">
        <v>0.56636888648258432</v>
      </c>
      <c r="F22" s="9"/>
    </row>
    <row r="23" spans="2:6" x14ac:dyDescent="0.3">
      <c r="B23" s="8"/>
      <c r="F23" s="9"/>
    </row>
    <row r="24" spans="2:6" x14ac:dyDescent="0.3">
      <c r="B24" s="8"/>
      <c r="C24" t="s">
        <v>38</v>
      </c>
      <c r="D24">
        <v>0.82141880809185341</v>
      </c>
      <c r="E24">
        <v>0.82162227714198577</v>
      </c>
      <c r="F24" s="9">
        <v>2.3588745989030079E-3</v>
      </c>
    </row>
    <row r="25" spans="2:6" x14ac:dyDescent="0.3">
      <c r="B25" s="8"/>
      <c r="D25">
        <v>0.81937172774869116</v>
      </c>
      <c r="F25" s="9"/>
    </row>
    <row r="26" spans="2:6" x14ac:dyDescent="0.3">
      <c r="B26" s="8"/>
      <c r="D26">
        <v>0.82407629558541262</v>
      </c>
      <c r="F26" s="9"/>
    </row>
    <row r="27" spans="2:6" x14ac:dyDescent="0.3">
      <c r="B27" s="8"/>
      <c r="F27" s="9"/>
    </row>
    <row r="28" spans="2:6" x14ac:dyDescent="0.3">
      <c r="B28" s="8"/>
      <c r="C28" t="s">
        <v>39</v>
      </c>
      <c r="D28">
        <v>0.97955263157894734</v>
      </c>
      <c r="E28">
        <v>0.98097748510330007</v>
      </c>
      <c r="F28" s="9">
        <v>3.7285312523661482E-3</v>
      </c>
    </row>
    <row r="29" spans="2:6" x14ac:dyDescent="0.3">
      <c r="B29" s="8"/>
      <c r="D29">
        <v>0.97817149039761975</v>
      </c>
      <c r="F29" s="9"/>
    </row>
    <row r="30" spans="2:6" x14ac:dyDescent="0.3">
      <c r="B30" s="8"/>
      <c r="D30">
        <v>0.98520833333333335</v>
      </c>
      <c r="F30" s="9"/>
    </row>
    <row r="31" spans="2:6" x14ac:dyDescent="0.3">
      <c r="B31" s="8"/>
      <c r="F31" s="9"/>
    </row>
    <row r="32" spans="2:6" x14ac:dyDescent="0.3">
      <c r="B32" s="8"/>
      <c r="C32" t="s">
        <v>40</v>
      </c>
      <c r="D32">
        <v>0.98874833555259656</v>
      </c>
      <c r="E32">
        <v>0.98908613016572355</v>
      </c>
      <c r="F32" s="9">
        <v>2.6830115137490909E-3</v>
      </c>
    </row>
    <row r="33" spans="2:6" x14ac:dyDescent="0.3">
      <c r="B33" s="8"/>
      <c r="D33">
        <v>0.99192204301075271</v>
      </c>
      <c r="F33" s="9"/>
    </row>
    <row r="34" spans="2:6" x14ac:dyDescent="0.3">
      <c r="B34" s="10"/>
      <c r="C34" s="11"/>
      <c r="D34" s="11">
        <v>0.98658801193382151</v>
      </c>
      <c r="E34" s="11"/>
      <c r="F34" s="12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8A3B5-5C92-4CC9-8E27-0FA063EEE2D2}">
  <dimension ref="A2:F10"/>
  <sheetViews>
    <sheetView workbookViewId="0">
      <selection activeCell="K12" sqref="K12"/>
    </sheetView>
  </sheetViews>
  <sheetFormatPr defaultRowHeight="14" x14ac:dyDescent="0.3"/>
  <sheetData>
    <row r="2" spans="1:6" x14ac:dyDescent="0.3">
      <c r="A2" t="s">
        <v>20</v>
      </c>
      <c r="B2" t="s">
        <v>21</v>
      </c>
      <c r="C2" t="s">
        <v>22</v>
      </c>
    </row>
    <row r="3" spans="1:6" x14ac:dyDescent="0.3">
      <c r="A3" t="s">
        <v>23</v>
      </c>
      <c r="B3">
        <v>46.07</v>
      </c>
      <c r="C3">
        <f>POWER(10,(-1.4962+0.4654*LOG(B3)))</f>
        <v>0.18965086854434229</v>
      </c>
    </row>
    <row r="4" spans="1:6" x14ac:dyDescent="0.3">
      <c r="A4" t="s">
        <v>30</v>
      </c>
      <c r="B4">
        <v>62.07</v>
      </c>
      <c r="C4">
        <f>POWER(10,(-1.4962+0.4654*LOG(B4)))</f>
        <v>0.21787488169702648</v>
      </c>
    </row>
    <row r="5" spans="1:6" x14ac:dyDescent="0.3">
      <c r="A5" t="s">
        <v>31</v>
      </c>
      <c r="B5">
        <v>92.09</v>
      </c>
      <c r="C5">
        <f>POWER(10,(-1.4962+0.4654*LOG(B5)))</f>
        <v>0.26178483519998108</v>
      </c>
    </row>
    <row r="6" spans="1:6" x14ac:dyDescent="0.3">
      <c r="A6" t="s">
        <v>32</v>
      </c>
      <c r="B6">
        <v>180.16</v>
      </c>
      <c r="C6">
        <f>POWER(10,(-1.4962+0.4654*LOG(B6)))</f>
        <v>0.35775310097191965</v>
      </c>
    </row>
    <row r="8" spans="1:6" x14ac:dyDescent="0.3">
      <c r="A8" s="8" t="s">
        <v>24</v>
      </c>
      <c r="B8" t="s">
        <v>25</v>
      </c>
      <c r="C8" t="s">
        <v>26</v>
      </c>
      <c r="D8" t="s">
        <v>27</v>
      </c>
      <c r="E8" t="s">
        <v>28</v>
      </c>
      <c r="F8" t="s">
        <v>29</v>
      </c>
    </row>
    <row r="9" spans="1:6" x14ac:dyDescent="0.3">
      <c r="A9" s="8"/>
      <c r="B9">
        <v>0.19051999999999999</v>
      </c>
      <c r="C9">
        <v>0.23133999999999999</v>
      </c>
      <c r="D9">
        <f>C9/B9</f>
        <v>1.2142557211841276</v>
      </c>
      <c r="E9">
        <f>LN(B9)</f>
        <v>-1.6579981030494775</v>
      </c>
      <c r="F9">
        <f>LN(D9)</f>
        <v>0.19413131393459579</v>
      </c>
    </row>
    <row r="10" spans="1:6" x14ac:dyDescent="0.3">
      <c r="A10" s="8" t="s">
        <v>37</v>
      </c>
      <c r="B10">
        <v>0.17368</v>
      </c>
      <c r="C10">
        <v>0.22667999999999999</v>
      </c>
      <c r="D10">
        <f>C10/B10</f>
        <v>1.3051589129433441</v>
      </c>
      <c r="E10">
        <f>LN(B10)</f>
        <v>-1.7505407534121007</v>
      </c>
      <c r="F10">
        <f>LN(D10)</f>
        <v>0.26632480573138206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7118E-66AA-470B-A276-0A1EBB5490EB}">
  <dimension ref="A2:G16"/>
  <sheetViews>
    <sheetView workbookViewId="0">
      <selection activeCell="E2" sqref="E2"/>
    </sheetView>
  </sheetViews>
  <sheetFormatPr defaultRowHeight="14" x14ac:dyDescent="0.3"/>
  <sheetData>
    <row r="2" spans="1:7" x14ac:dyDescent="0.3">
      <c r="A2" t="s">
        <v>24</v>
      </c>
      <c r="B2">
        <v>0.47399999999999998</v>
      </c>
      <c r="C2">
        <v>2.2799999999999999E-3</v>
      </c>
      <c r="E2" t="s">
        <v>37</v>
      </c>
      <c r="F2">
        <v>0.47215000000000001</v>
      </c>
      <c r="G2">
        <v>2.2799999999999999E-3</v>
      </c>
    </row>
    <row r="3" spans="1:7" x14ac:dyDescent="0.3">
      <c r="B3">
        <v>0.47706999999999999</v>
      </c>
      <c r="C3">
        <v>2.2799999999999999E-3</v>
      </c>
      <c r="F3">
        <v>0.47300999999999999</v>
      </c>
      <c r="G3">
        <v>2.2799999999999999E-3</v>
      </c>
    </row>
    <row r="4" spans="1:7" x14ac:dyDescent="0.3">
      <c r="B4">
        <v>0.47724</v>
      </c>
      <c r="C4">
        <v>2.2799999999999999E-3</v>
      </c>
      <c r="F4">
        <v>0.47302</v>
      </c>
      <c r="G4">
        <v>2.2799999999999999E-3</v>
      </c>
    </row>
    <row r="5" spans="1:7" x14ac:dyDescent="0.3">
      <c r="B5">
        <v>0.47738999999999998</v>
      </c>
      <c r="C5">
        <v>2.2899999999999999E-3</v>
      </c>
      <c r="F5">
        <v>0.47310999999999998</v>
      </c>
      <c r="G5">
        <v>2.2799999999999999E-3</v>
      </c>
    </row>
    <row r="6" spans="1:7" x14ac:dyDescent="0.3">
      <c r="B6">
        <v>0.47743000000000002</v>
      </c>
      <c r="C6">
        <v>2.2799999999999999E-3</v>
      </c>
      <c r="F6">
        <v>0.47461999999999999</v>
      </c>
      <c r="G6">
        <v>2.2699999999999999E-3</v>
      </c>
    </row>
    <row r="7" spans="1:7" x14ac:dyDescent="0.3">
      <c r="B7">
        <v>0.47791</v>
      </c>
      <c r="C7">
        <v>2.2799999999999999E-3</v>
      </c>
      <c r="F7">
        <v>0.47495999999999999</v>
      </c>
      <c r="G7">
        <v>2.2699999999999999E-3</v>
      </c>
    </row>
    <row r="8" spans="1:7" x14ac:dyDescent="0.3">
      <c r="B8">
        <v>0.47806999999999999</v>
      </c>
      <c r="C8">
        <v>2.2799999999999999E-3</v>
      </c>
      <c r="F8">
        <v>0.47511999999999999</v>
      </c>
      <c r="G8">
        <v>2.2799999999999999E-3</v>
      </c>
    </row>
    <row r="9" spans="1:7" x14ac:dyDescent="0.3">
      <c r="B9">
        <v>0.47876000000000002</v>
      </c>
      <c r="C9">
        <v>2.2899999999999999E-3</v>
      </c>
      <c r="F9">
        <v>0.47519</v>
      </c>
      <c r="G9">
        <v>2.2699999999999999E-3</v>
      </c>
    </row>
    <row r="10" spans="1:7" x14ac:dyDescent="0.3">
      <c r="B10">
        <v>0.47926999999999997</v>
      </c>
      <c r="C10">
        <v>2.2899999999999999E-3</v>
      </c>
      <c r="F10">
        <v>0.47526000000000002</v>
      </c>
      <c r="G10">
        <v>2.2799999999999999E-3</v>
      </c>
    </row>
    <row r="11" spans="1:7" x14ac:dyDescent="0.3">
      <c r="B11">
        <v>0.48380000000000001</v>
      </c>
      <c r="C11">
        <v>2.31E-3</v>
      </c>
      <c r="F11">
        <v>0.47604999999999997</v>
      </c>
      <c r="G11">
        <v>2.2799999999999999E-3</v>
      </c>
    </row>
    <row r="12" spans="1:7" x14ac:dyDescent="0.3">
      <c r="B12">
        <v>0.49098999999999998</v>
      </c>
      <c r="C12">
        <v>2.33E-3</v>
      </c>
      <c r="F12">
        <v>0.47867999999999999</v>
      </c>
      <c r="G12">
        <v>2.31E-3</v>
      </c>
    </row>
    <row r="13" spans="1:7" x14ac:dyDescent="0.3">
      <c r="B13">
        <v>0.49188999999999999</v>
      </c>
      <c r="C13">
        <v>2.33E-3</v>
      </c>
      <c r="F13">
        <v>0.48014000000000001</v>
      </c>
      <c r="G13">
        <v>2.31E-3</v>
      </c>
    </row>
    <row r="14" spans="1:7" x14ac:dyDescent="0.3">
      <c r="B14">
        <v>0.49551000000000001</v>
      </c>
      <c r="C14">
        <v>2.3500000000000001E-3</v>
      </c>
      <c r="F14">
        <v>0.48357</v>
      </c>
      <c r="G14">
        <v>2.32E-3</v>
      </c>
    </row>
    <row r="15" spans="1:7" x14ac:dyDescent="0.3">
      <c r="B15">
        <v>0.49645</v>
      </c>
      <c r="C15">
        <v>2.3500000000000001E-3</v>
      </c>
      <c r="F15">
        <v>0.48764999999999997</v>
      </c>
      <c r="G15">
        <v>2.33E-3</v>
      </c>
    </row>
    <row r="16" spans="1:7" x14ac:dyDescent="0.3">
      <c r="B16">
        <v>0.50039</v>
      </c>
      <c r="C16">
        <v>2.3700000000000001E-3</v>
      </c>
      <c r="F16">
        <v>0.48929</v>
      </c>
      <c r="G16">
        <v>2.3400000000000001E-3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7EA36-4FFA-410A-8F77-3CB5745C824D}">
  <dimension ref="A1:R17"/>
  <sheetViews>
    <sheetView workbookViewId="0">
      <selection activeCell="A19" sqref="A19:F27"/>
    </sheetView>
  </sheetViews>
  <sheetFormatPr defaultRowHeight="14" x14ac:dyDescent="0.3"/>
  <cols>
    <col min="1" max="18" width="8.6640625" style="15"/>
  </cols>
  <sheetData>
    <row r="1" spans="1:6" x14ac:dyDescent="0.3">
      <c r="A1" s="15" t="s">
        <v>50</v>
      </c>
    </row>
    <row r="2" spans="1:6" x14ac:dyDescent="0.3">
      <c r="A2" s="15" t="s">
        <v>42</v>
      </c>
      <c r="B2" s="15" t="s">
        <v>43</v>
      </c>
      <c r="C2" s="15" t="s">
        <v>44</v>
      </c>
      <c r="D2" s="15" t="s">
        <v>45</v>
      </c>
      <c r="E2" s="15" t="s">
        <v>46</v>
      </c>
      <c r="F2" s="15" t="s">
        <v>47</v>
      </c>
    </row>
    <row r="3" spans="1:6" x14ac:dyDescent="0.3">
      <c r="A3" s="15" t="s">
        <v>48</v>
      </c>
      <c r="B3" s="15">
        <v>13.898</v>
      </c>
      <c r="C3" s="15">
        <v>69.489999999999995</v>
      </c>
      <c r="D3" s="15">
        <v>39.09624299</v>
      </c>
      <c r="E3" s="15">
        <v>38.188554519999997</v>
      </c>
      <c r="F3" s="15">
        <v>3.3619937019999999</v>
      </c>
    </row>
    <row r="4" spans="1:6" x14ac:dyDescent="0.3">
      <c r="B4" s="15">
        <v>14.576000000000001</v>
      </c>
      <c r="C4" s="15">
        <v>72.88</v>
      </c>
      <c r="D4" s="15">
        <v>41.003514019999997</v>
      </c>
    </row>
    <row r="5" spans="1:6" x14ac:dyDescent="0.3">
      <c r="B5" s="15">
        <v>12.252000000000001</v>
      </c>
      <c r="C5" s="15">
        <v>61.26</v>
      </c>
      <c r="D5" s="15">
        <v>34.465906539999999</v>
      </c>
    </row>
    <row r="7" spans="1:6" x14ac:dyDescent="0.3">
      <c r="A7" s="15" t="s">
        <v>35</v>
      </c>
      <c r="B7" s="15">
        <v>7.8929999999999998</v>
      </c>
      <c r="C7" s="15">
        <v>39.465000000000003</v>
      </c>
      <c r="D7" s="15">
        <v>22.203672900000001</v>
      </c>
      <c r="E7" s="15">
        <v>21.296922120000001</v>
      </c>
      <c r="F7" s="15">
        <v>1.3184824500000001</v>
      </c>
    </row>
    <row r="8" spans="1:6" x14ac:dyDescent="0.3">
      <c r="B8" s="15">
        <v>7.7859999999999996</v>
      </c>
      <c r="C8" s="15">
        <v>38.93</v>
      </c>
      <c r="D8" s="15">
        <v>21.902672899999999</v>
      </c>
    </row>
    <row r="9" spans="1:6" x14ac:dyDescent="0.3">
      <c r="B9" s="15">
        <v>7.0330000000000004</v>
      </c>
      <c r="C9" s="15">
        <v>35.164999999999999</v>
      </c>
      <c r="D9" s="15">
        <v>19.784420560000001</v>
      </c>
    </row>
    <row r="11" spans="1:6" x14ac:dyDescent="0.3">
      <c r="A11" s="15" t="s">
        <v>49</v>
      </c>
      <c r="B11" s="15">
        <v>5.8170000000000002</v>
      </c>
      <c r="C11" s="15">
        <v>29.085000000000001</v>
      </c>
      <c r="D11" s="15">
        <v>16.363710279999999</v>
      </c>
      <c r="E11" s="15">
        <v>14.82776636</v>
      </c>
      <c r="F11" s="15">
        <v>1.3308355759999999</v>
      </c>
    </row>
    <row r="12" spans="1:6" x14ac:dyDescent="0.3">
      <c r="B12" s="15">
        <v>5.0129999999999999</v>
      </c>
      <c r="C12" s="15">
        <v>25.065000000000001</v>
      </c>
      <c r="D12" s="15">
        <v>14.101990649999999</v>
      </c>
    </row>
    <row r="13" spans="1:6" x14ac:dyDescent="0.3">
      <c r="B13" s="15">
        <v>4.9829999999999997</v>
      </c>
      <c r="C13" s="15">
        <v>24.914999999999999</v>
      </c>
      <c r="D13" s="15">
        <v>14.01759813</v>
      </c>
    </row>
    <row r="15" spans="1:6" x14ac:dyDescent="0.3">
      <c r="A15" s="15" t="s">
        <v>41</v>
      </c>
      <c r="B15" s="15">
        <v>4.375</v>
      </c>
      <c r="C15" s="15">
        <v>21.875</v>
      </c>
      <c r="D15" s="15">
        <v>12.307242990000001</v>
      </c>
      <c r="E15" s="15">
        <v>12.460087229999999</v>
      </c>
      <c r="F15" s="15">
        <v>0.141225041</v>
      </c>
    </row>
    <row r="16" spans="1:6" x14ac:dyDescent="0.3">
      <c r="B16" s="15">
        <v>4.4740000000000002</v>
      </c>
      <c r="C16" s="15">
        <v>22.37</v>
      </c>
      <c r="D16" s="15">
        <v>12.585738320000001</v>
      </c>
    </row>
    <row r="17" spans="2:4" x14ac:dyDescent="0.3">
      <c r="B17" s="15">
        <v>4.4390000000000001</v>
      </c>
      <c r="C17" s="15">
        <v>22.195</v>
      </c>
      <c r="D17" s="15">
        <v>12.487280370000001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C084B-5F87-4E75-894B-7C85B17E0973}">
  <dimension ref="A1:H22"/>
  <sheetViews>
    <sheetView tabSelected="1" topLeftCell="A7" workbookViewId="0">
      <selection activeCell="K17" sqref="K17"/>
    </sheetView>
  </sheetViews>
  <sheetFormatPr defaultRowHeight="14" x14ac:dyDescent="0.3"/>
  <cols>
    <col min="1" max="1" width="12.75" bestFit="1" customWidth="1"/>
    <col min="3" max="3" width="12.75" bestFit="1" customWidth="1"/>
    <col min="4" max="4" width="13.83203125" bestFit="1" customWidth="1"/>
    <col min="5" max="5" width="12.75" bestFit="1" customWidth="1"/>
  </cols>
  <sheetData>
    <row r="1" spans="1:8" x14ac:dyDescent="0.3">
      <c r="A1" s="16" t="s">
        <v>3</v>
      </c>
      <c r="B1" s="16"/>
      <c r="C1" s="16" t="s">
        <v>4</v>
      </c>
      <c r="D1" s="16"/>
      <c r="E1" s="16" t="s">
        <v>5</v>
      </c>
      <c r="F1" s="16"/>
      <c r="G1" s="16" t="s">
        <v>6</v>
      </c>
      <c r="H1" s="16"/>
    </row>
    <row r="2" spans="1:8" x14ac:dyDescent="0.3">
      <c r="A2" s="15" t="s">
        <v>51</v>
      </c>
      <c r="B2" s="15" t="s">
        <v>52</v>
      </c>
      <c r="C2" s="15" t="s">
        <v>51</v>
      </c>
      <c r="D2" s="15" t="s">
        <v>52</v>
      </c>
      <c r="E2" t="s">
        <v>51</v>
      </c>
      <c r="F2" t="s">
        <v>52</v>
      </c>
      <c r="G2" s="15" t="s">
        <v>51</v>
      </c>
      <c r="H2" s="15" t="s">
        <v>52</v>
      </c>
    </row>
    <row r="3" spans="1:8" x14ac:dyDescent="0.3">
      <c r="A3" s="15" t="s">
        <v>53</v>
      </c>
      <c r="B3" s="15" t="s">
        <v>54</v>
      </c>
      <c r="C3" s="15" t="s">
        <v>53</v>
      </c>
      <c r="D3" s="15" t="s">
        <v>54</v>
      </c>
      <c r="E3" t="s">
        <v>53</v>
      </c>
      <c r="F3" t="s">
        <v>54</v>
      </c>
      <c r="G3" s="15" t="s">
        <v>53</v>
      </c>
      <c r="H3" s="15" t="s">
        <v>54</v>
      </c>
    </row>
    <row r="4" spans="1:8" x14ac:dyDescent="0.3">
      <c r="A4" s="15">
        <v>3.3570188650278499</v>
      </c>
      <c r="B4" s="15">
        <v>13.055239920230999</v>
      </c>
      <c r="C4" s="15">
        <v>3.3621178400293998</v>
      </c>
      <c r="D4" s="15">
        <v>7.9571048089375003</v>
      </c>
      <c r="E4">
        <v>3.3132175109999999</v>
      </c>
      <c r="F4">
        <v>-0.42907157099999998</v>
      </c>
      <c r="G4" s="15">
        <v>3.1435839143184698</v>
      </c>
      <c r="H4" s="15">
        <v>5.7634797894524601</v>
      </c>
    </row>
    <row r="5" spans="1:8" x14ac:dyDescent="0.3">
      <c r="A5" s="15">
        <v>3.69917416574902</v>
      </c>
      <c r="B5" s="15">
        <v>7.5981881263146001</v>
      </c>
      <c r="C5" s="15">
        <v>3.6897177151360099</v>
      </c>
      <c r="D5" s="15">
        <v>3.5962598008484399</v>
      </c>
      <c r="E5">
        <v>3.6504153960000001</v>
      </c>
      <c r="F5">
        <v>-1.00908715</v>
      </c>
      <c r="G5" s="15">
        <v>3.46121378704829</v>
      </c>
      <c r="H5" s="15">
        <v>4.1137647975521503</v>
      </c>
    </row>
    <row r="6" spans="1:8" x14ac:dyDescent="0.3">
      <c r="A6" s="15">
        <v>4.1771698213404003</v>
      </c>
      <c r="B6" s="15">
        <v>-0.26847174841754501</v>
      </c>
      <c r="C6" s="15">
        <v>4.1543637890509997</v>
      </c>
      <c r="D6" s="15">
        <v>-3.0016900686021</v>
      </c>
      <c r="E6">
        <v>4.1172890789999999</v>
      </c>
      <c r="F6">
        <v>-3.1617944969999998</v>
      </c>
      <c r="G6" s="15">
        <v>3.7441175008859302</v>
      </c>
      <c r="H6" s="15">
        <v>2.2311346332230699</v>
      </c>
    </row>
    <row r="7" spans="1:8" x14ac:dyDescent="0.3">
      <c r="A7" s="15">
        <v>5.23118164804825</v>
      </c>
      <c r="B7" s="15">
        <v>-11.876304875561001</v>
      </c>
      <c r="C7" s="15">
        <v>5.1759901113667297</v>
      </c>
      <c r="D7" s="15">
        <v>-11.820360123530399</v>
      </c>
      <c r="E7">
        <v>5.1526935490000003</v>
      </c>
      <c r="F7">
        <v>-7.3475654370000001</v>
      </c>
      <c r="G7" s="15">
        <v>4.1868136587296698</v>
      </c>
      <c r="H7" s="15">
        <v>-0.98839202598056797</v>
      </c>
    </row>
    <row r="8" spans="1:8" x14ac:dyDescent="0.3">
      <c r="A8" s="15">
        <v>5.7391748429505602</v>
      </c>
      <c r="B8" s="15">
        <v>-17.378103289741102</v>
      </c>
      <c r="C8" s="15">
        <v>5.7667931025752699</v>
      </c>
      <c r="D8" s="15">
        <v>-15.620096592044501</v>
      </c>
      <c r="E8">
        <v>5.7198681169999999</v>
      </c>
      <c r="F8">
        <v>-9.5844527740000007</v>
      </c>
      <c r="G8" s="15">
        <v>5.09935380473717</v>
      </c>
      <c r="H8" s="15">
        <v>-6.4027869948272196</v>
      </c>
    </row>
    <row r="9" spans="1:8" x14ac:dyDescent="0.3">
      <c r="A9" s="15">
        <v>6.2020092342211797</v>
      </c>
      <c r="B9" s="15">
        <v>-24.9375554761831</v>
      </c>
      <c r="C9" s="15">
        <v>6.22542979061173</v>
      </c>
      <c r="D9" s="15">
        <v>-19.997459991956699</v>
      </c>
      <c r="E9">
        <v>6.218428844</v>
      </c>
      <c r="F9">
        <v>-11.99022851</v>
      </c>
      <c r="G9" s="15">
        <v>5.6918848053252402</v>
      </c>
      <c r="H9" s="15">
        <v>-8.8997281798382595</v>
      </c>
    </row>
    <row r="10" spans="1:8" x14ac:dyDescent="0.3">
      <c r="A10" s="15">
        <v>6.5337499037800901</v>
      </c>
      <c r="B10" s="15">
        <v>-29.4812263186918</v>
      </c>
      <c r="C10" s="15">
        <v>6.6036281840625497</v>
      </c>
      <c r="D10" s="15">
        <v>-23.5321152363171</v>
      </c>
      <c r="E10">
        <v>6.5625032929999998</v>
      </c>
      <c r="F10">
        <v>-13.51708341</v>
      </c>
      <c r="G10" s="15">
        <v>6.2645091814127296</v>
      </c>
      <c r="H10" s="15">
        <v>-11.91368947854</v>
      </c>
    </row>
    <row r="11" spans="1:8" x14ac:dyDescent="0.3">
      <c r="A11" s="15">
        <v>6.9125955576551199</v>
      </c>
      <c r="B11" s="15">
        <v>-33.771509717093998</v>
      </c>
      <c r="C11" s="15">
        <v>6.8684117329022802</v>
      </c>
      <c r="D11" s="15">
        <v>-25.448180999931299</v>
      </c>
      <c r="E11">
        <v>6.9860640209999998</v>
      </c>
      <c r="F11">
        <v>-14.85031214</v>
      </c>
      <c r="G11" s="15">
        <v>6.6912453309111504</v>
      </c>
      <c r="H11" s="15">
        <v>-13.6454301161989</v>
      </c>
    </row>
    <row r="12" spans="1:8" x14ac:dyDescent="0.3">
      <c r="A12" s="15">
        <v>7.3270067614762704</v>
      </c>
      <c r="B12" s="15">
        <v>-37.577942654815303</v>
      </c>
      <c r="C12" s="15">
        <v>7.3598518464125604</v>
      </c>
      <c r="D12" s="15">
        <v>-28.716557534053599</v>
      </c>
      <c r="E12">
        <v>7.5462644689999996</v>
      </c>
      <c r="F12">
        <v>-15.95969558</v>
      </c>
      <c r="G12" s="15">
        <v>7.2837741869934796</v>
      </c>
      <c r="H12" s="15">
        <v>-15.128163207641199</v>
      </c>
    </row>
    <row r="13" spans="1:8" x14ac:dyDescent="0.3">
      <c r="A13" s="15">
        <v>7.7165693784682201</v>
      </c>
      <c r="B13" s="15">
        <v>-39.407756908954099</v>
      </c>
      <c r="C13" s="15">
        <v>7.8410611629531299</v>
      </c>
      <c r="D13" s="15">
        <v>-30.5469365945515</v>
      </c>
      <c r="E13">
        <v>7.9472793949999998</v>
      </c>
      <c r="F13">
        <v>-16.78753592</v>
      </c>
      <c r="G13" s="15">
        <v>7.9554468015480504</v>
      </c>
      <c r="H13" s="15">
        <v>-16.1272343099401</v>
      </c>
    </row>
    <row r="14" spans="1:8" x14ac:dyDescent="0.3">
      <c r="A14" s="15">
        <v>7.9655605957709099</v>
      </c>
      <c r="B14" s="15">
        <v>-39.971771910799298</v>
      </c>
      <c r="C14" s="15">
        <v>8.1171868504183404</v>
      </c>
      <c r="D14" s="15">
        <v>-31.5418803215934</v>
      </c>
      <c r="E14">
        <v>8.3220115379999999</v>
      </c>
      <c r="F14">
        <v>-17.138532590000001</v>
      </c>
      <c r="G14" s="15">
        <v>8.4743848146127192</v>
      </c>
      <c r="H14" s="15">
        <v>-16.477827319139699</v>
      </c>
    </row>
    <row r="15" spans="1:8" x14ac:dyDescent="0.3">
      <c r="A15" s="15">
        <v>8.3769956623193202</v>
      </c>
      <c r="B15" s="15">
        <v>-40.475856775114202</v>
      </c>
      <c r="C15" s="15">
        <v>8.4967610363563697</v>
      </c>
      <c r="D15" s="15">
        <v>-31.333209210664801</v>
      </c>
      <c r="E15">
        <v>8.5740352550000001</v>
      </c>
      <c r="F15">
        <v>-16.952099189999998</v>
      </c>
      <c r="G15" s="15">
        <v>8.7815538850635804</v>
      </c>
      <c r="H15" s="15">
        <v>-16.334966236492601</v>
      </c>
    </row>
    <row r="16" spans="1:8" x14ac:dyDescent="0.3">
      <c r="A16" s="15">
        <v>8.6086246454770894</v>
      </c>
      <c r="B16" s="15">
        <v>-40.382762502414899</v>
      </c>
      <c r="C16" s="15">
        <v>8.7557444764712304</v>
      </c>
      <c r="D16" s="15">
        <v>-30.839819346673501</v>
      </c>
      <c r="E16">
        <v>8.8134840749999999</v>
      </c>
      <c r="F16">
        <v>-17.081949590000001</v>
      </c>
      <c r="G16" s="15">
        <v>8.9892236936285901</v>
      </c>
      <c r="H16" s="15">
        <v>-16.067979991133601</v>
      </c>
    </row>
    <row r="17" spans="1:8" x14ac:dyDescent="0.3">
      <c r="A17" s="15">
        <v>8.8708910352516401</v>
      </c>
      <c r="B17" s="15">
        <v>-40.2593435172912</v>
      </c>
      <c r="C17" s="15">
        <v>8.9480899367851094</v>
      </c>
      <c r="D17" s="15">
        <v>-30.176509956095</v>
      </c>
      <c r="E17">
        <v>9.0836165799999993</v>
      </c>
      <c r="F17">
        <v>-17.077942870000001</v>
      </c>
      <c r="G17" s="15">
        <v>9.2237518726103698</v>
      </c>
      <c r="H17" s="15">
        <v>-16.012339859501399</v>
      </c>
    </row>
    <row r="18" spans="1:8" x14ac:dyDescent="0.3">
      <c r="A18" s="15">
        <v>9.0505690414748905</v>
      </c>
      <c r="B18" s="15">
        <v>-40.029807845473698</v>
      </c>
      <c r="C18" s="15">
        <v>9.1766594571622999</v>
      </c>
      <c r="D18" s="15">
        <v>-29.599279184312699</v>
      </c>
      <c r="E18">
        <v>9.3106821009999994</v>
      </c>
      <c r="F18">
        <v>-17.24560541</v>
      </c>
      <c r="G18" s="15">
        <v>9.4810389009816394</v>
      </c>
      <c r="H18" s="15">
        <v>-15.977313394370199</v>
      </c>
    </row>
    <row r="19" spans="1:8" x14ac:dyDescent="0.3">
      <c r="A19" s="15">
        <v>9.2733947934998096</v>
      </c>
      <c r="B19" s="15">
        <v>-39.933796373831797</v>
      </c>
      <c r="C19" s="15">
        <v>9.4161355002114693</v>
      </c>
      <c r="D19" s="15">
        <v>-29.156487117486702</v>
      </c>
      <c r="E19">
        <v>9.6898592220000008</v>
      </c>
      <c r="F19">
        <v>-17.418181359999998</v>
      </c>
      <c r="G19" s="15">
        <v>9.7696874393518804</v>
      </c>
      <c r="H19" s="15">
        <v>-16.115421863422</v>
      </c>
    </row>
    <row r="20" spans="1:8" x14ac:dyDescent="0.3">
      <c r="A20" s="15">
        <v>9.6342278416194702</v>
      </c>
      <c r="B20" s="15">
        <v>-40.267726274315898</v>
      </c>
      <c r="C20" s="15">
        <v>9.6669310759075806</v>
      </c>
      <c r="D20" s="15">
        <v>-27.667197366524402</v>
      </c>
      <c r="E20">
        <v>9.9983657469999994</v>
      </c>
      <c r="F20">
        <v>-17.560028450000001</v>
      </c>
      <c r="G20" s="15">
        <v>10.0232749534517</v>
      </c>
      <c r="H20" s="15">
        <v>-16.094160489394699</v>
      </c>
    </row>
    <row r="21" spans="1:8" x14ac:dyDescent="0.3">
      <c r="A21" s="15">
        <v>9.8836926073962701</v>
      </c>
      <c r="B21" s="15">
        <v>-39.750553999958903</v>
      </c>
      <c r="C21" s="15">
        <v>9.9779301797044493</v>
      </c>
      <c r="D21" s="15">
        <v>-28.0133294131025</v>
      </c>
      <c r="E21">
        <v>10.306371629999999</v>
      </c>
      <c r="F21">
        <v>-17.540918219999998</v>
      </c>
    </row>
    <row r="22" spans="1:8" x14ac:dyDescent="0.3">
      <c r="A22" s="15">
        <v>10.1528213666135</v>
      </c>
      <c r="B22" s="15">
        <v>-39.543078137269902</v>
      </c>
      <c r="C22" s="15">
        <v>10.289542187193</v>
      </c>
      <c r="D22" s="15">
        <v>-27.230928855543102</v>
      </c>
    </row>
  </sheetData>
  <mergeCells count="4">
    <mergeCell ref="A1:B1"/>
    <mergeCell ref="C1:D1"/>
    <mergeCell ref="E1:F1"/>
    <mergeCell ref="G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4.2a MPD diffusion</vt:lpstr>
      <vt:lpstr>Figure 4.2a Crosslinking</vt:lpstr>
      <vt:lpstr>Figure 4.2b</vt:lpstr>
      <vt:lpstr>Figure 4.2c</vt:lpstr>
      <vt:lpstr>DBES</vt:lpstr>
      <vt:lpstr>Carboxyl group</vt:lpstr>
      <vt:lpstr>Zeta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2023-07-07T03:43:36Z</dcterms:modified>
</cp:coreProperties>
</file>